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98" yWindow="720" windowWidth="10523" windowHeight="3988" tabRatio="823" firstSheet="17" activeTab="23"/>
  </bookViews>
  <sheets>
    <sheet name="Naslovnica" sheetId="38" r:id="rId1"/>
    <sheet name="Društva-ž+n-ZBP" sheetId="42" r:id="rId2"/>
    <sheet name="Društva-BROJ OSIG." sheetId="43" r:id="rId3"/>
    <sheet name="Skupni-premija-NO+ŽO-08-07" sheetId="44" r:id="rId4"/>
    <sheet name="Skupni-br.osig.-NO+ŽO-07-08" sheetId="48" r:id="rId5"/>
    <sheet name="Skupni-br.šteta.-07-08" sheetId="46" r:id="rId6"/>
    <sheet name="Skupni-likv.štete-kn-08-07" sheetId="49" r:id="rId7"/>
    <sheet name="Skupni-premija-obvezna" sheetId="16" r:id="rId8"/>
    <sheet name="Skupni-štete-obvezna" sheetId="20" r:id="rId9"/>
    <sheet name="Skupni-premija-nezgoda i zdr." sheetId="21" r:id="rId10"/>
    <sheet name="Skupni-štete-nezgoda i zdr." sheetId="22" r:id="rId11"/>
    <sheet name="Skupni-premije-vrste-kasko" sheetId="27" r:id="rId12"/>
    <sheet name="Skupni-štete-vrste-kasko" sheetId="26" r:id="rId13"/>
    <sheet name="Skupni-premija-imovina" sheetId="28" r:id="rId14"/>
    <sheet name="Skupni-štete-imovina" sheetId="29" r:id="rId15"/>
    <sheet name="Skupni-premija-odgovornost" sheetId="30" r:id="rId16"/>
    <sheet name="Skupni-štete-odgovornost" sheetId="31" r:id="rId17"/>
    <sheet name="Skupni-premija-ostala odgov." sheetId="32" r:id="rId18"/>
    <sheet name="Skupni-štete-ostala odgov" sheetId="33" r:id="rId19"/>
    <sheet name="Skupni-premija-ostalo" sheetId="34" r:id="rId20"/>
    <sheet name="Skupni-štete-ostalo" sheetId="35" r:id="rId21"/>
    <sheet name="Skupni-premija-život" sheetId="36" r:id="rId22"/>
    <sheet name="Skupni-štete-život" sheetId="37" r:id="rId23"/>
    <sheet name="HUOS" sheetId="50" r:id="rId24"/>
  </sheets>
  <definedNames>
    <definedName name="_xlnm.Print_Area" localSheetId="2">'Društva-BROJ OSIG.'!$B$1:$Q$38</definedName>
    <definedName name="_xlnm.Print_Area" localSheetId="1">'Društva-ž+n-ZBP'!$B$1:$Q$38</definedName>
    <definedName name="_xlnm.Print_Area" localSheetId="4">'Skupni-br.osig.-NO+ŽO-07-08'!$B$1:$I$35</definedName>
    <definedName name="_xlnm.Print_Area" localSheetId="5">'Skupni-br.šteta.-07-08'!$B$1:$I$35</definedName>
    <definedName name="_xlnm.Print_Area" localSheetId="6">'Skupni-likv.štete-kn-08-07'!$B$1:$I$35</definedName>
    <definedName name="_xlnm.Print_Area" localSheetId="13">'Skupni-premija-imovina'!$B$1:$L$33</definedName>
    <definedName name="_xlnm.Print_Area" localSheetId="9">'Skupni-premija-nezgoda i zdr.'!$B$1:$L$27</definedName>
    <definedName name="_xlnm.Print_Area" localSheetId="3">'Skupni-premija-NO+ŽO-08-07'!$B$1:$I$35</definedName>
    <definedName name="_xlnm.Print_Area" localSheetId="7">'Skupni-premija-obvezna'!$B$1:$L$14</definedName>
    <definedName name="_xlnm.Print_Area" localSheetId="21">'Skupni-premija-život'!$A$1:$L$49</definedName>
    <definedName name="_xlnm.Print_Area" localSheetId="11">'Skupni-premije-vrste-kasko'!$B$1:$L$32</definedName>
    <definedName name="_xlnm.Print_Area" localSheetId="14">'Skupni-štete-imovina'!$B$1:$H$33</definedName>
    <definedName name="_xlnm.Print_Area" localSheetId="10">'Skupni-štete-nezgoda i zdr.'!$B$1:$H$27</definedName>
    <definedName name="_xlnm.Print_Area" localSheetId="8">'Skupni-štete-obvezna'!$B$1:$H$14</definedName>
    <definedName name="_xlnm.Print_Area" localSheetId="12">'Skupni-štete-vrste-kasko'!$B$1:$H$32</definedName>
    <definedName name="_xlnm.Print_Titles" localSheetId="21">'Skupni-premija-život'!$1:$6</definedName>
    <definedName name="_xlnm.Print_Titles" localSheetId="22">'Skupni-štete-život'!$1:$6</definedName>
  </definedNames>
  <calcPr calcId="145621"/>
  <pivotCaches>
    <pivotCache cacheId="4" r:id="rId25"/>
  </pivotCaches>
</workbook>
</file>

<file path=xl/calcChain.xml><?xml version="1.0" encoding="utf-8"?>
<calcChain xmlns="http://schemas.openxmlformats.org/spreadsheetml/2006/main">
  <c r="C14" i="50" l="1"/>
  <c r="B13" i="50"/>
  <c r="B32" i="50"/>
  <c r="B12" i="50"/>
  <c r="B29" i="50"/>
  <c r="B10" i="50"/>
  <c r="B14" i="50"/>
  <c r="B33" i="50"/>
  <c r="B25" i="50"/>
  <c r="B27" i="50"/>
  <c r="B23" i="50"/>
  <c r="B34" i="50"/>
  <c r="B28" i="50"/>
  <c r="B30" i="50"/>
  <c r="B31" i="50"/>
  <c r="B17" i="50"/>
  <c r="B21" i="50"/>
  <c r="B16" i="50"/>
  <c r="B18" i="50"/>
  <c r="B15" i="50"/>
  <c r="B22" i="50"/>
  <c r="B24" i="50"/>
  <c r="B11" i="50"/>
  <c r="B8" i="50"/>
  <c r="B19" i="50"/>
  <c r="B26" i="50"/>
  <c r="B9" i="50"/>
  <c r="B20" i="50"/>
  <c r="F30" i="50" l="1"/>
  <c r="F24" i="50"/>
  <c r="F22" i="50"/>
  <c r="F18" i="50"/>
  <c r="E30" i="50"/>
  <c r="E24" i="50"/>
  <c r="E22" i="50"/>
  <c r="E18" i="50"/>
  <c r="D30" i="50"/>
  <c r="D24" i="50"/>
  <c r="D22" i="50"/>
  <c r="D18" i="50"/>
  <c r="C30" i="50"/>
  <c r="C24" i="50"/>
  <c r="C22" i="50"/>
  <c r="C18" i="50"/>
  <c r="F14" i="50"/>
  <c r="E14" i="50"/>
  <c r="D14" i="50"/>
</calcChain>
</file>

<file path=xl/connections.xml><?xml version="1.0" encoding="utf-8"?>
<connections xmlns="http://schemas.openxmlformats.org/spreadsheetml/2006/main">
  <connection id="1" odcFile="\\tesla\Home\mpremor\Dokumenti\My Data Sources\hvar HUOBI RH Statistika.odc" keepAlive="1" name="\\tesla\Home\mpremor\Dokumenti\My Data Sources\hvar HUOBI RH Statistika" type="5" refreshedVersion="4" background="1">
    <dbPr connection="Provider=MSOLAP.4;Integrated Security=SSPI;Persist Security Info=True;Initial Catalog=HUOBI;Data Source=hvar;MDX Compatibility=1;Safety Options=2;MDX Missing Member Mode=Error" command="RH Statistika" commandType="1"/>
    <olapPr sendLocale="1" rowDrillCount="1000"/>
  </connection>
  <connection id="2" odcFile="\\tesla\Home\mpremor\Dokumenti\My Data Sources\hvar HUOBI RH Statistika.odc" keepAlive="1" name="hvar HUOBI RH Statistika" type="5" refreshedVersion="0" new="1" background="1">
    <dbPr connection="Provider=MSOLAP.4;Integrated Security=SSPI;Persist Security Info=True;Data Source=hvar;Initial Catalog=HUOBI" command="RH Statistika" commandType="1"/>
    <olapPr sendLocale="1" rowDrillCount="1000"/>
  </connection>
  <connection id="3" odcFile="http://biportal/Statistika/Data Connections for PerformancePoint/HUO OLAP RH Statistika.odc" keepAlive="1" name="KRK HUO2 RH Statistika" type="5" refreshedVersion="4" background="1" saveData="1" credentials="stored" singleSignOnId="PowerPivotDataRefresh">
    <dbPr connection="Provider=MSOLAP.4;Integrated Security=SSPI;Persist Security Info=True;Initial Catalog=HUOBI;Data Source=hvar;MDX Compatibility=1;Safety Options=2;MDX Missing Member Mode=Error" command="RH Statistika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04">
    <s v="KRK HUO2 RH Statistika"/>
    <s v="[Društva].[Hierarchy].[Društvo].&amp;[34]"/>
    <s v="[Društva].[Hierarchy].[Društvo].&amp;[39]"/>
    <s v="[Društva].[Hierarchy].[Društvo].&amp;[10]"/>
    <s v="[Društva].[Hierarchy].[Društvo].&amp;[14]"/>
    <s v="[Društva].[Hierarchy].[Društvo].&amp;[32]"/>
    <s v="[Društva].[Hierarchy].[Društvo].&amp;[33]"/>
    <s v="[Društva].[Hierarchy].[Društvo].&amp;[8]"/>
    <s v="[Skupine osiguranja].[Skupina osiguranja].&amp;[2]"/>
    <s v="[Društva].[Hierarchy].[Društvo].&amp;[37]"/>
    <s v="[Društva].[Hierarchy].[Društvo].&amp;[25]"/>
    <s v="[Društva].[Hierarchy].[Društvo].&amp;[41]"/>
    <s v="[Društva].[Hierarchy].[Društvo].&amp;[16]"/>
    <s v="[Društva].[Hierarchy].[Društvo].&amp;[23]"/>
    <s v="[Društva].[Hierarchy].[Društvo].&amp;[38]"/>
    <s v="[Društva].[Hierarchy].[Društvo].&amp;[6]"/>
    <s v="[Društva].[Hierarchy].[Društvo].&amp;[40]"/>
    <s v="[Društva].[Hierarchy].[Društvo].&amp;[5]"/>
    <s v="[Društva].[Hierarchy].[Društvo].&amp;[15]"/>
    <s v="[Measures].[Zaračunata bruto premija osiguranja- rizici]"/>
    <s v="[Društva].[Hierarchy].[Društvo].&amp;[35]"/>
    <s v="[Društva].[Hierarchy].[Društvo].&amp;[36]"/>
    <s v="[Društva].[Hierarchy].[Društvo].&amp;[12]"/>
    <s v="[Društva].[Hierarchy].[Društvo].&amp;[18]"/>
    <s v="[Društva].[Hierarchy].[Društvo].&amp;[31]"/>
    <s v="[Skupine osiguranja].[Skupina osiguranja].&amp;[1]"/>
    <s v="[Društva].[Hierarchy].[Društvo].&amp;[21]"/>
    <s v="[Društva].[Hierarchy].[Društvo].&amp;[30]"/>
    <s v="[Društva].[Hierarchy].[Društvo].&amp;[20]"/>
    <s v="[Društva].[Hierarchy].[Društvo].&amp;[29]"/>
    <s v="[Skupine osiguranja].[Skupina osiguranja].[Sve]"/>
    <s v="#,##0.00"/>
    <s v="[Measures].[Broj osiguranja- rizici]"/>
    <s v="[Measures].[Likvidirane štete bruto - rizici]"/>
    <s v="[Measures].[Broj šteta - rizici]"/>
    <s v="#,##0"/>
    <s v="[Rizici].[hSkupineRiziciOsiguranja].[Sve]"/>
    <s v="[Rizici].[hSkupineRiziciOsiguranja].[Skupina osiguranja].&amp;[2]"/>
    <s v="[Rizici].[hSkupineRiziciOsiguranja].[Vrsta osiguranja].&amp;[15]"/>
    <s v="[Rizici].[hSkupineRiziciOsiguranja].[Vrsta osiguranja].&amp;[11]"/>
    <s v="[Rizici].[hSkupineRiziciOsiguranja].[Vrsta osiguranja].&amp;[7]"/>
    <s v="[Rizici].[hSkupineRiziciOsiguranja].[Vrsta osiguranja].&amp;[3]"/>
    <s v="[Rizici].[hSkupineRiziciOsiguranja].[Vrsta osiguranja].&amp;[13]"/>
    <s v="[Rizici].[hSkupineRiziciOsiguranja].[Vrsta osiguranja].&amp;[5]"/>
    <s v="[Rizici].[hSkupineRiziciOsiguranja].[Vrsta osiguranja].&amp;[12]"/>
    <s v="[Rizici].[hSkupineRiziciOsiguranja].[Skupina osiguranja].&amp;[1]"/>
    <s v="[Rizici].[hSkupineRiziciOsiguranja].[Vrsta osiguranja].&amp;[18]"/>
    <s v="[Rizici].[hSkupineRiziciOsiguranja].[Vrsta osiguranja].&amp;[14]"/>
    <s v="[Rizici].[hSkupineRiziciOsiguranja].[Vrsta osiguranja].&amp;[10]"/>
    <s v="[Rizici].[hSkupineRiziciOsiguranja].[Vrsta osiguranja].&amp;[6]"/>
    <s v="[Rizici].[hSkupineRiziciOsiguranja].[Vrsta osiguranja].&amp;[2]"/>
    <s v="[Rizici].[hSkupineRiziciOsiguranja].[Vrsta osiguranja].&amp;[17]"/>
    <s v="[Rizici].[hSkupineRiziciOsiguranja].[Vrsta osiguranja].&amp;[9]"/>
    <s v="[Rizici].[hSkupineRiziciOsiguranja].[Vrsta osiguranja].&amp;[1]"/>
    <s v="[Rizici].[hSkupineRiziciOsiguranja].[Vrsta osiguranja].&amp;[16]"/>
    <s v="[Rizici].[hSkupineRiziciOsiguranja].[Vrsta osiguranja].&amp;[8]"/>
    <s v="[Rizici].[hSkupineRiziciOsiguranja].[Vrsta osiguranja].&amp;[4]"/>
    <s v="[Rizici].[hSkupineRiziciOsiguranja].[Rizik].&amp;[93]"/>
    <s v="[Rizici].[hSkupineRiziciOsiguranja].[Rizik].&amp;[86]"/>
    <s v="[Rizici].[hSkupineRiziciOsiguranja].[Rizik].&amp;[83]"/>
    <s v="[Rizici].[hSkupineRiziciOsiguranja].[Rizik].&amp;[80]"/>
    <s v="[Rizici].[hSkupineRiziciOsiguranja].[Rizik].&amp;[77]"/>
    <s v="[Rizici].[hSkupineRiziciOsiguranja].[Rizik].&amp;[73]"/>
    <s v="[Rizici].[hSkupineRiziciOsiguranja].[Rizik].&amp;[69]"/>
    <s v="[Rizici].[hSkupineRiziciOsiguranja].[Rizik].&amp;[65]"/>
    <s v="[Rizici].[hSkupineRiziciOsiguranja].[Rizik].&amp;[61]"/>
    <s v="[Rizici].[hSkupineRiziciOsiguranja].[Rizik].&amp;[58]"/>
    <s v="[Rizici].[hSkupineRiziciOsiguranja].[Rizik].&amp;[52]"/>
    <s v="[Rizici].[hSkupineRiziciOsiguranja].[Rizik].&amp;[45]"/>
    <s v="[Rizici].[hSkupineRiziciOsiguranja].[Rizik].&amp;[41]"/>
    <s v="[Rizici].[hSkupineRiziciOsiguranja].[Rizik].&amp;[37]"/>
    <s v="[Rizici].[hSkupineRiziciOsiguranja].[Rizik].&amp;[34]"/>
    <s v="[Rizici].[hSkupineRiziciOsiguranja].[Rizik].&amp;[31]"/>
    <s v="[Rizici].[hSkupineRiziciOsiguranja].[Rizik].&amp;[24]"/>
    <s v="[Rizici].[hSkupineRiziciOsiguranja].[Rizik].&amp;[21]"/>
    <s v="[Rizici].[hSkupineRiziciOsiguranja].[Rizik].&amp;[10]"/>
    <s v="[Rizici].[hSkupineRiziciOsiguranja].[Rizik].&amp;[7]"/>
    <s v="[Rizici].[hSkupineRiziciOsiguranja].[Rizik].&amp;[3]"/>
    <s v="[Rizici].[hSkupineRiziciOsiguranja].[Rizik].&amp;[91]"/>
    <s v="[Rizici].[hSkupineRiziciOsiguranja].[Rizik].&amp;[89]"/>
    <s v="[Rizici].[hSkupineRiziciOsiguranja].[Rizik].&amp;[85]"/>
    <s v="[Rizici].[hSkupineRiziciOsiguranja].[Rizik].&amp;[82]"/>
    <s v="[Rizici].[hSkupineRiziciOsiguranja].[Rizik].&amp;[79]"/>
    <s v="[Rizici].[hSkupineRiziciOsiguranja].[Rizik].&amp;[76]"/>
    <s v="[Rizici].[hSkupineRiziciOsiguranja].[Rizik].&amp;[72]"/>
    <s v="[Rizici].[hSkupineRiziciOsiguranja].[Rizik].&amp;[68]"/>
    <s v="[Rizici].[hSkupineRiziciOsiguranja].[Rizik].&amp;[64]"/>
    <s v="[Rizici].[hSkupineRiziciOsiguranja].[Rizik].&amp;[60]"/>
    <s v="[Rizici].[hSkupineRiziciOsiguranja].[Rizik].&amp;[57]"/>
    <s v="[Rizici].[hSkupineRiziciOsiguranja].[Rizik].&amp;[54]"/>
    <s v="[Rizici].[hSkupineRiziciOsiguranja].[Rizik].&amp;[51]"/>
    <s v="[Rizici].[hSkupineRiziciOsiguranja].[Rizik].&amp;[48]"/>
    <s v="[Rizici].[hSkupineRiziciOsiguranja].[Rizik].&amp;[44]"/>
    <s v="[Rizici].[hSkupineRiziciOsiguranja].[Rizik].&amp;[40]"/>
    <s v="[Rizici].[hSkupineRiziciOsiguranja].[Rizik].&amp;[36]"/>
    <s v="[Rizici].[hSkupineRiziciOsiguranja].[Rizik].&amp;[33]"/>
    <s v="[Rizici].[hSkupineRiziciOsiguranja].[Rizik].&amp;[30]"/>
    <s v="[Rizici].[hSkupineRiziciOsiguranja].[Rizik].&amp;[27]"/>
    <s v="[Rizici].[hSkupineRiziciOsiguranja].[Rizik].&amp;[23]"/>
    <s v="[Rizici].[hSkupineRiziciOsiguranja].[Rizik].&amp;[20]"/>
    <s v="[Rizici].[hSkupineRiziciOsiguranja].[Rizik].&amp;[18]"/>
    <s v="[Rizici].[hSkupineRiziciOsiguranja].[Rizik].&amp;[15]"/>
    <s v="[Rizici].[hSkupineRiziciOsiguranja].[Rizik].&amp;[9]"/>
    <s v="[Rizici].[hSkupineRiziciOsiguranja].[Rizik].&amp;[6]"/>
    <s v="[Rizici].[hSkupineRiziciOsiguranja].[Rizik].&amp;[2]"/>
    <s v="[Rizici].[hSkupineRiziciOsiguranja].[Rizik].&amp;[95]"/>
    <s v="[Rizici].[hSkupineRiziciOsiguranja].[Rizik].&amp;[88]"/>
    <s v="[Rizici].[hSkupineRiziciOsiguranja].[Rizik].&amp;[84]"/>
    <s v="[Rizici].[hSkupineRiziciOsiguranja].[Rizik].&amp;[75]"/>
    <s v="[Rizici].[hSkupineRiziciOsiguranja].[Rizik].&amp;[71]"/>
    <s v="[Rizici].[hSkupineRiziciOsiguranja].[Rizik].&amp;[67]"/>
    <s v="[Rizici].[hSkupineRiziciOsiguranja].[Rizik].&amp;[63]"/>
    <s v="[Rizici].[hSkupineRiziciOsiguranja].[Rizik].&amp;[59]"/>
    <s v="[Rizici].[hSkupineRiziciOsiguranja].[Rizik].&amp;[56]"/>
    <s v="[Rizici].[hSkupineRiziciOsiguranja].[Rizik].&amp;[53]"/>
    <s v="[Rizici].[hSkupineRiziciOsiguranja].[Rizik].&amp;[50]"/>
    <s v="[Rizici].[hSkupineRiziciOsiguranja].[Rizik].&amp;[47]"/>
    <s v="[Rizici].[hSkupineRiziciOsiguranja].[Rizik].&amp;[43]"/>
    <s v="[Rizici].[hSkupineRiziciOsiguranja].[Rizik].&amp;[39]"/>
    <s v="[Rizici].[hSkupineRiziciOsiguranja].[Rizik].&amp;[29]"/>
    <s v="[Rizici].[hSkupineRiziciOsiguranja].[Rizik].&amp;[26]"/>
    <s v="[Rizici].[hSkupineRiziciOsiguranja].[Rizik].&amp;[22]"/>
    <s v="[Rizici].[hSkupineRiziciOsiguranja].[Rizik].&amp;[17]"/>
    <s v="[Rizici].[hSkupineRiziciOsiguranja].[Rizik].&amp;[14]"/>
    <s v="[Rizici].[hSkupineRiziciOsiguranja].[Rizik].&amp;[5]"/>
    <s v="[Rizici].[hSkupineRiziciOsiguranja].[Rizik].&amp;[1]"/>
    <s v="[Rizici].[hSkupineRiziciOsiguranja].[Rizik].&amp;[94]"/>
    <s v="[Rizici].[hSkupineRiziciOsiguranja].[Rizik].&amp;[90]"/>
    <s v="[Rizici].[hSkupineRiziciOsiguranja].[Rizik].&amp;[87]"/>
    <s v="[Rizici].[hSkupineRiziciOsiguranja].[Rizik].&amp;[81]"/>
    <s v="[Rizici].[hSkupineRiziciOsiguranja].[Rizik].&amp;[78]"/>
    <s v="[Rizici].[hSkupineRiziciOsiguranja].[Rizik].&amp;[74]"/>
    <s v="[Rizici].[hSkupineRiziciOsiguranja].[Rizik].&amp;[70]"/>
    <s v="[Rizici].[hSkupineRiziciOsiguranja].[Rizik].&amp;[66]"/>
    <s v="[Rizici].[hSkupineRiziciOsiguranja].[Rizik].&amp;[62]"/>
    <s v="[Rizici].[hSkupineRiziciOsiguranja].[Rizik].&amp;[55]"/>
    <s v="[Rizici].[hSkupineRiziciOsiguranja].[Rizik].&amp;[49]"/>
    <s v="[Rizici].[hSkupineRiziciOsiguranja].[Rizik].&amp;[46]"/>
    <s v="[Rizici].[hSkupineRiziciOsiguranja].[Rizik].&amp;[42]"/>
    <s v="[Rizici].[hSkupineRiziciOsiguranja].[Rizik].&amp;[38]"/>
    <s v="[Rizici].[hSkupineRiziciOsiguranja].[Rizik].&amp;[35]"/>
    <s v="[Rizici].[hSkupineRiziciOsiguranja].[Rizik].&amp;[32]"/>
    <s v="[Rizici].[hSkupineRiziciOsiguranja].[Rizik].&amp;[28]"/>
    <s v="[Rizici].[hSkupineRiziciOsiguranja].[Rizik].&amp;[25]"/>
    <s v="[Rizici].[hSkupineRiziciOsiguranja].[Rizik].&amp;[19]"/>
    <s v="[Rizici].[hSkupineRiziciOsiguranja].[Rizik].&amp;[16]"/>
    <s v="[Rizici].[hSkupineRiziciOsiguranja].[Rizik].&amp;[12]"/>
    <s v="[Rizici].[hSkupineRiziciOsiguranja].[Rizik].&amp;[8]"/>
    <s v="[Rizici].[hSkupineRiziciOsiguranja].[Rizik].&amp;[4]"/>
    <s v="[Rizici].[hSkupineRiziciOsiguranja].[Vrsta osiguranja].&amp;[25]"/>
    <s v="[Rizici].[hSkupineRiziciOsiguranja].[Vrsta osiguranja].&amp;[24]"/>
    <s v="[Rizici].[hSkupineRiziciOsiguranja].[Rizik].&amp;[119]"/>
    <s v="[Rizici].[hSkupineRiziciOsiguranja].[Rizik].&amp;[117]"/>
    <s v="[Rizici].[hSkupineRiziciOsiguranja].[Vrsta osiguranja].&amp;[23]"/>
    <s v="[Rizici].[hSkupineRiziciOsiguranja].[Vrsta osiguranja].&amp;[22]"/>
    <s v="[Rizici].[hSkupineRiziciOsiguranja].[Rizik].&amp;[113]"/>
    <s v="[Rizici].[hSkupineRiziciOsiguranja].[Vrsta osiguranja].&amp;[21]"/>
    <s v="[Rizici].[hSkupineRiziciOsiguranja].[Rizik].&amp;[110]"/>
    <s v="[Rizici].[hSkupineRiziciOsiguranja].[Vrsta osiguranja].&amp;[20]"/>
    <s v="[Rizici].[hSkupineRiziciOsiguranja].[Rizik].&amp;[100]"/>
    <s v="[Rizici].[hSkupineRiziciOsiguranja].[Rizik].&amp;[98]"/>
    <s v="[Rizici].[hSkupineRiziciOsiguranja].[Rizik].&amp;[96]"/>
    <s v="[Rizici].[hSkupineRiziciOsiguranja].[Rizik].&amp;[122]"/>
    <s v="[Rizici].[hSkupineRiziciOsiguranja].[Rizik].&amp;[121]"/>
    <s v="[Rizici].[hSkupineRiziciOsiguranja].[Rizik].&amp;[120]"/>
    <s v="[Rizici].[hSkupineRiziciOsiguranja].[Rizik].&amp;[118]"/>
    <s v="[Rizici].[hSkupineRiziciOsiguranja].[Rizik].&amp;[116]"/>
    <s v="[Rizici].[hSkupineRiziciOsiguranja].[Rizik].&amp;[115]"/>
    <s v="[Rizici].[hSkupineRiziciOsiguranja].[Rizik].&amp;[114]"/>
    <s v="[Rizici].[hSkupineRiziciOsiguranja].[Rizik].&amp;[112]"/>
    <s v="[Rizici].[hSkupineRiziciOsiguranja].[Rizik].&amp;[111]"/>
    <s v="[Rizici].[hSkupineRiziciOsiguranja].[Rizik].&amp;[109]"/>
    <s v="[Rizici].[hSkupineRiziciOsiguranja].[Rizik].&amp;[108]"/>
    <s v="[Rizici].[hSkupineRiziciOsiguranja].[Rizik].&amp;[99]"/>
    <s v="[Rizici].[hSkupineRiziciOsiguranja].[Rizik].&amp;[97]"/>
    <s v="[Rizici].[hSkupineRiziciOsiguranja].[Vrsta osiguranja].&amp;[19]"/>
    <s v="[Društva].[Hierarchy].[All]"/>
    <s v="[Društva].[Hierarchy].[Društvo].&amp;[197]"/>
    <s v="[Godina Podatka].[Godina podatka].&amp;[2013]"/>
    <s v="{[Učestalost podataka].[Učestalost podatka].&amp;[7],[Učestalost podataka].[Učestalost podatka].&amp;[8]}"/>
    <s v="[Podvrste osiguranja].[hPodvrsteOsiguranja].[Rizik].&amp;[119]"/>
    <s v="[Podvrste osiguranja].[hPodvrsteOsiguranja].[Rizik].&amp;[113]"/>
    <s v="[Podvrste osiguranja].[hPodvrsteOsiguranja].[Rizik].&amp;[110]"/>
    <s v="[Podvrste osiguranja].[hPodvrsteOsiguranja].[Rizik].&amp;[100]"/>
    <s v="[Podvrste osiguranja].[hPodvrsteOsiguranja].[Rizik].&amp;[96]"/>
    <s v="[Podvrste osiguranja].[hPodvrsteOsiguranja].[Rizik].&amp;[121]"/>
    <s v="[Podvrste osiguranja].[hPodvrsteOsiguranja].[Rizik].&amp;[115]"/>
    <s v="[Podvrste osiguranja].[hPodvrsteOsiguranja].[Rizik].&amp;[109]"/>
    <s v="[Podvrste osiguranja].[hPodvrsteOsiguranja].[Rizik].&amp;[99]"/>
    <s v="[Podvrste osiguranja].[hPodvrsteOsiguranja].[Rizik].&amp;[117]"/>
    <s v="[Podvrste osiguranja].[hPodvrsteOsiguranja].[Rizik].&amp;[98]"/>
    <s v="[Podvrste osiguranja].[hPodvrsteOsiguranja].[Rizik].&amp;[122]"/>
    <s v="[Podvrste osiguranja].[hPodvrsteOsiguranja].[Rizik].&amp;[116]"/>
    <s v="[Podvrste osiguranja].[hPodvrsteOsiguranja].[Rizik].&amp;[111]"/>
    <s v="[Podvrste osiguranja].[hPodvrsteOsiguranja].[Rizik].&amp;[97]"/>
    <s v="[Podvrste osiguranja].[hPodvrsteOsiguranja].[Rizik].&amp;[118]"/>
    <s v="[Podvrste osiguranja].[hPodvrsteOsiguranja].[Rizik].&amp;[112]"/>
    <s v="[Podvrste osiguranja].[hPodvrsteOsiguranja].[Rizik].&amp;[120]"/>
    <s v="[Podvrste osiguranja].[hPodvrsteOsiguranja].[Rizik].&amp;[114]"/>
    <s v="[Podvrste osiguranja].[hPodvrsteOsiguranja].[Rizik].&amp;[108]"/>
    <s v="[Godina Podatka].[Godina podatka].&amp;[2014]"/>
    <s v="[Measures].[Broj novih osiguranja s višekratnim plaćanjem premije]"/>
    <s v="[Measures].[Broj novih osiguranja s jednokratnim plaćanjem premije]"/>
    <s v="[Measures].[Zaračunata bruto premija novih osiguranja s jednokratnim plaćanjem premije]"/>
  </metadataStrings>
  <mdxMetadata count="1784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20"/>
      </t>
    </mdx>
    <mdx n="0" f="m">
      <t c="1">
        <n x="21"/>
      </t>
    </mdx>
    <mdx n="0" f="m">
      <t c="1">
        <n x="22"/>
      </t>
    </mdx>
    <mdx n="0" f="m">
      <t c="1">
        <n x="23"/>
      </t>
    </mdx>
    <mdx n="0" f="m">
      <t c="1">
        <n x="24"/>
      </t>
    </mdx>
    <mdx n="0" f="m">
      <t c="1">
        <n x="26"/>
      </t>
    </mdx>
    <mdx n="0" f="m">
      <t c="1">
        <n x="27"/>
      </t>
    </mdx>
    <mdx n="0" f="m">
      <t c="1">
        <n x="28"/>
      </t>
    </mdx>
    <mdx n="0" f="m">
      <t c="1">
        <n x="29"/>
      </t>
    </mdx>
    <mdx n="0" f="m">
      <t c="1">
        <n x="36"/>
      </t>
    </mdx>
    <mdx n="0" f="m">
      <t c="1">
        <n x="37"/>
      </t>
    </mdx>
    <mdx n="0" f="m">
      <t c="1">
        <n x="38"/>
      </t>
    </mdx>
    <mdx n="0" f="m">
      <t c="1">
        <n x="39"/>
      </t>
    </mdx>
    <mdx n="0" f="m">
      <t c="1">
        <n x="40"/>
      </t>
    </mdx>
    <mdx n="0" f="m">
      <t c="1">
        <n x="41"/>
      </t>
    </mdx>
    <mdx n="0" f="m">
      <t c="1">
        <n x="42"/>
      </t>
    </mdx>
    <mdx n="0" f="m">
      <t c="1">
        <n x="43"/>
      </t>
    </mdx>
    <mdx n="0" f="m">
      <t c="1">
        <n x="44"/>
      </t>
    </mdx>
    <mdx n="0" f="m">
      <t c="1">
        <n x="45"/>
      </t>
    </mdx>
    <mdx n="0" f="m">
      <t c="1">
        <n x="46"/>
      </t>
    </mdx>
    <mdx n="0" f="m">
      <t c="1">
        <n x="47"/>
      </t>
    </mdx>
    <mdx n="0" f="m">
      <t c="1">
        <n x="48"/>
      </t>
    </mdx>
    <mdx n="0" f="m">
      <t c="1">
        <n x="49"/>
      </t>
    </mdx>
    <mdx n="0" f="m">
      <t c="1">
        <n x="50"/>
      </t>
    </mdx>
    <mdx n="0" f="m">
      <t c="1">
        <n x="51"/>
      </t>
    </mdx>
    <mdx n="0" f="m">
      <t c="1">
        <n x="52"/>
      </t>
    </mdx>
    <mdx n="0" f="m">
      <t c="1">
        <n x="53"/>
      </t>
    </mdx>
    <mdx n="0" f="m">
      <t c="1">
        <n x="54"/>
      </t>
    </mdx>
    <mdx n="0" f="m">
      <t c="1">
        <n x="55"/>
      </t>
    </mdx>
    <mdx n="0" f="m">
      <t c="1">
        <n x="56"/>
      </t>
    </mdx>
    <mdx n="0" f="m">
      <t c="1">
        <n x="57"/>
      </t>
    </mdx>
    <mdx n="0" f="m">
      <t c="1">
        <n x="58"/>
      </t>
    </mdx>
    <mdx n="0" f="m">
      <t c="1">
        <n x="59"/>
      </t>
    </mdx>
    <mdx n="0" f="m">
      <t c="1">
        <n x="60"/>
      </t>
    </mdx>
    <mdx n="0" f="m">
      <t c="1">
        <n x="61"/>
      </t>
    </mdx>
    <mdx n="0" f="m">
      <t c="1">
        <n x="62"/>
      </t>
    </mdx>
    <mdx n="0" f="m">
      <t c="1">
        <n x="63"/>
      </t>
    </mdx>
    <mdx n="0" f="m">
      <t c="1">
        <n x="64"/>
      </t>
    </mdx>
    <mdx n="0" f="m">
      <t c="1">
        <n x="65"/>
      </t>
    </mdx>
    <mdx n="0" f="m">
      <t c="1">
        <n x="66"/>
      </t>
    </mdx>
    <mdx n="0" f="m">
      <t c="1">
        <n x="67"/>
      </t>
    </mdx>
    <mdx n="0" f="m">
      <t c="1">
        <n x="68"/>
      </t>
    </mdx>
    <mdx n="0" f="m">
      <t c="1">
        <n x="69"/>
      </t>
    </mdx>
    <mdx n="0" f="m">
      <t c="1">
        <n x="70"/>
      </t>
    </mdx>
    <mdx n="0" f="m">
      <t c="1">
        <n x="71"/>
      </t>
    </mdx>
    <mdx n="0" f="m">
      <t c="1">
        <n x="72"/>
      </t>
    </mdx>
    <mdx n="0" f="m">
      <t c="1">
        <n x="73"/>
      </t>
    </mdx>
    <mdx n="0" f="m">
      <t c="1">
        <n x="74"/>
      </t>
    </mdx>
    <mdx n="0" f="m">
      <t c="1">
        <n x="75"/>
      </t>
    </mdx>
    <mdx n="0" f="m">
      <t c="1">
        <n x="76"/>
      </t>
    </mdx>
    <mdx n="0" f="m">
      <t c="1">
        <n x="77"/>
      </t>
    </mdx>
    <mdx n="0" f="m">
      <t c="1">
        <n x="78"/>
      </t>
    </mdx>
    <mdx n="0" f="m">
      <t c="1">
        <n x="79"/>
      </t>
    </mdx>
    <mdx n="0" f="m">
      <t c="1">
        <n x="80"/>
      </t>
    </mdx>
    <mdx n="0" f="m">
      <t c="1">
        <n x="81"/>
      </t>
    </mdx>
    <mdx n="0" f="m">
      <t c="1">
        <n x="82"/>
      </t>
    </mdx>
    <mdx n="0" f="m">
      <t c="1">
        <n x="83"/>
      </t>
    </mdx>
    <mdx n="0" f="m">
      <t c="1">
        <n x="84"/>
      </t>
    </mdx>
    <mdx n="0" f="m">
      <t c="1">
        <n x="85"/>
      </t>
    </mdx>
    <mdx n="0" f="m">
      <t c="1">
        <n x="86"/>
      </t>
    </mdx>
    <mdx n="0" f="m">
      <t c="1">
        <n x="87"/>
      </t>
    </mdx>
    <mdx n="0" f="m">
      <t c="1">
        <n x="88"/>
      </t>
    </mdx>
    <mdx n="0" f="m">
      <t c="1">
        <n x="89"/>
      </t>
    </mdx>
    <mdx n="0" f="m">
      <t c="1">
        <n x="90"/>
      </t>
    </mdx>
    <mdx n="0" f="m">
      <t c="1">
        <n x="91"/>
      </t>
    </mdx>
    <mdx n="0" f="m">
      <t c="1">
        <n x="92"/>
      </t>
    </mdx>
    <mdx n="0" f="m">
      <t c="1">
        <n x="93"/>
      </t>
    </mdx>
    <mdx n="0" f="m">
      <t c="1">
        <n x="94"/>
      </t>
    </mdx>
    <mdx n="0" f="m">
      <t c="1">
        <n x="95"/>
      </t>
    </mdx>
    <mdx n="0" f="m">
      <t c="1">
        <n x="96"/>
      </t>
    </mdx>
    <mdx n="0" f="m">
      <t c="1">
        <n x="97"/>
      </t>
    </mdx>
    <mdx n="0" f="m">
      <t c="1">
        <n x="98"/>
      </t>
    </mdx>
    <mdx n="0" f="m">
      <t c="1">
        <n x="99"/>
      </t>
    </mdx>
    <mdx n="0" f="m">
      <t c="1">
        <n x="100"/>
      </t>
    </mdx>
    <mdx n="0" f="m">
      <t c="1">
        <n x="101"/>
      </t>
    </mdx>
    <mdx n="0" f="m">
      <t c="1">
        <n x="102"/>
      </t>
    </mdx>
    <mdx n="0" f="m">
      <t c="1">
        <n x="103"/>
      </t>
    </mdx>
    <mdx n="0" f="m">
      <t c="1">
        <n x="104"/>
      </t>
    </mdx>
    <mdx n="0" f="m">
      <t c="1">
        <n x="105"/>
      </t>
    </mdx>
    <mdx n="0" f="m">
      <t c="1">
        <n x="106"/>
      </t>
    </mdx>
    <mdx n="0" f="m">
      <t c="1">
        <n x="107"/>
      </t>
    </mdx>
    <mdx n="0" f="m">
      <t c="1">
        <n x="108"/>
      </t>
    </mdx>
    <mdx n="0" f="m">
      <t c="1">
        <n x="109"/>
      </t>
    </mdx>
    <mdx n="0" f="m">
      <t c="1">
        <n x="110"/>
      </t>
    </mdx>
    <mdx n="0" f="m">
      <t c="1">
        <n x="111"/>
      </t>
    </mdx>
    <mdx n="0" f="m">
      <t c="1">
        <n x="112"/>
      </t>
    </mdx>
    <mdx n="0" f="m">
      <t c="1">
        <n x="113"/>
      </t>
    </mdx>
    <mdx n="0" f="m">
      <t c="1">
        <n x="114"/>
      </t>
    </mdx>
    <mdx n="0" f="m">
      <t c="1">
        <n x="115"/>
      </t>
    </mdx>
    <mdx n="0" f="m">
      <t c="1">
        <n x="116"/>
      </t>
    </mdx>
    <mdx n="0" f="m">
      <t c="1">
        <n x="117"/>
      </t>
    </mdx>
    <mdx n="0" f="m">
      <t c="1">
        <n x="118"/>
      </t>
    </mdx>
    <mdx n="0" f="m">
      <t c="1">
        <n x="119"/>
      </t>
    </mdx>
    <mdx n="0" f="m">
      <t c="1">
        <n x="120"/>
      </t>
    </mdx>
    <mdx n="0" f="m">
      <t c="1">
        <n x="121"/>
      </t>
    </mdx>
    <mdx n="0" f="m">
      <t c="1">
        <n x="122"/>
      </t>
    </mdx>
    <mdx n="0" f="m">
      <t c="1">
        <n x="123"/>
      </t>
    </mdx>
    <mdx n="0" f="m">
      <t c="1">
        <n x="124"/>
      </t>
    </mdx>
    <mdx n="0" f="m">
      <t c="1">
        <n x="125"/>
      </t>
    </mdx>
    <mdx n="0" f="m">
      <t c="1">
        <n x="126"/>
      </t>
    </mdx>
    <mdx n="0" f="m">
      <t c="1">
        <n x="127"/>
      </t>
    </mdx>
    <mdx n="0" f="m">
      <t c="1">
        <n x="128"/>
      </t>
    </mdx>
    <mdx n="0" f="m">
      <t c="1">
        <n x="129"/>
      </t>
    </mdx>
    <mdx n="0" f="m">
      <t c="1">
        <n x="130"/>
      </t>
    </mdx>
    <mdx n="0" f="m">
      <t c="1">
        <n x="131"/>
      </t>
    </mdx>
    <mdx n="0" f="m">
      <t c="1">
        <n x="132"/>
      </t>
    </mdx>
    <mdx n="0" f="m">
      <t c="1">
        <n x="133"/>
      </t>
    </mdx>
    <mdx n="0" f="m">
      <t c="1">
        <n x="134"/>
      </t>
    </mdx>
    <mdx n="0" f="m">
      <t c="1">
        <n x="135"/>
      </t>
    </mdx>
    <mdx n="0" f="m">
      <t c="1">
        <n x="136"/>
      </t>
    </mdx>
    <mdx n="0" f="m">
      <t c="1">
        <n x="137"/>
      </t>
    </mdx>
    <mdx n="0" f="m">
      <t c="1">
        <n x="138"/>
      </t>
    </mdx>
    <mdx n="0" f="m">
      <t c="1">
        <n x="139"/>
      </t>
    </mdx>
    <mdx n="0" f="m">
      <t c="1">
        <n x="140"/>
      </t>
    </mdx>
    <mdx n="0" f="m">
      <t c="1">
        <n x="141"/>
      </t>
    </mdx>
    <mdx n="0" f="m">
      <t c="1">
        <n x="142"/>
      </t>
    </mdx>
    <mdx n="0" f="m">
      <t c="1">
        <n x="143"/>
      </t>
    </mdx>
    <mdx n="0" f="m">
      <t c="1">
        <n x="144"/>
      </t>
    </mdx>
    <mdx n="0" f="m">
      <t c="1">
        <n x="145"/>
      </t>
    </mdx>
    <mdx n="0" f="m">
      <t c="1">
        <n x="146"/>
      </t>
    </mdx>
    <mdx n="0" f="m">
      <t c="1">
        <n x="147"/>
      </t>
    </mdx>
    <mdx n="0" f="m">
      <t c="1">
        <n x="148"/>
      </t>
    </mdx>
    <mdx n="0" f="m">
      <t c="1">
        <n x="149"/>
      </t>
    </mdx>
    <mdx n="0" f="m">
      <t c="1">
        <n x="150"/>
      </t>
    </mdx>
    <mdx n="0" f="m">
      <t c="1">
        <n x="151"/>
      </t>
    </mdx>
    <mdx n="0" f="m">
      <t c="1">
        <n x="152"/>
      </t>
    </mdx>
    <mdx n="0" f="m">
      <t c="1">
        <n x="153"/>
      </t>
    </mdx>
    <mdx n="0" f="m">
      <t c="1">
        <n x="154"/>
      </t>
    </mdx>
    <mdx n="0" f="m">
      <t c="1">
        <n x="155"/>
      </t>
    </mdx>
    <mdx n="0" f="m">
      <t c="1">
        <n x="156"/>
      </t>
    </mdx>
    <mdx n="0" f="m">
      <t c="1">
        <n x="157"/>
      </t>
    </mdx>
    <mdx n="0" f="m">
      <t c="1">
        <n x="158"/>
      </t>
    </mdx>
    <mdx n="0" f="m">
      <t c="1">
        <n x="159"/>
      </t>
    </mdx>
    <mdx n="0" f="m">
      <t c="1">
        <n x="160"/>
      </t>
    </mdx>
    <mdx n="0" f="m">
      <t c="1">
        <n x="161"/>
      </t>
    </mdx>
    <mdx n="0" f="m">
      <t c="1">
        <n x="162"/>
      </t>
    </mdx>
    <mdx n="0" f="m">
      <t c="1">
        <n x="163"/>
      </t>
    </mdx>
    <mdx n="0" f="m">
      <t c="1">
        <n x="164"/>
      </t>
    </mdx>
    <mdx n="0" f="m">
      <t c="1">
        <n x="165"/>
      </t>
    </mdx>
    <mdx n="0" f="m">
      <t c="1">
        <n x="166"/>
      </t>
    </mdx>
    <mdx n="0" f="m">
      <t c="1">
        <n x="167"/>
      </t>
    </mdx>
    <mdx n="0" f="m">
      <t c="1">
        <n x="168"/>
      </t>
    </mdx>
    <mdx n="0" f="m">
      <t c="1">
        <n x="169"/>
      </t>
    </mdx>
    <mdx n="0" f="m">
      <t c="1">
        <n x="170"/>
      </t>
    </mdx>
    <mdx n="0" f="m">
      <t c="1">
        <n x="171"/>
      </t>
    </mdx>
    <mdx n="0" f="m">
      <t c="1">
        <n x="172"/>
      </t>
    </mdx>
    <mdx n="0" f="m">
      <t c="1">
        <n x="173"/>
      </t>
    </mdx>
    <mdx n="0" f="m">
      <t c="1">
        <n x="174"/>
      </t>
    </mdx>
    <mdx n="0" f="m">
      <t c="1">
        <n x="175"/>
      </t>
    </mdx>
    <mdx n="0" f="m">
      <t c="1">
        <n x="176"/>
      </t>
    </mdx>
    <mdx n="0" f="m">
      <t c="1">
        <n x="177"/>
      </t>
    </mdx>
    <mdx n="0" f="m">
      <t c="1">
        <n x="185"/>
      </t>
    </mdx>
    <mdx n="0" f="m">
      <t c="1">
        <n x="189"/>
      </t>
    </mdx>
    <mdx n="0" f="m">
      <t c="1">
        <n x="181"/>
      </t>
    </mdx>
    <mdx n="0" f="m">
      <t c="1">
        <n x="187"/>
      </t>
    </mdx>
    <mdx n="0" f="m">
      <t c="1">
        <n x="190"/>
      </t>
    </mdx>
    <mdx n="0" f="m">
      <t c="1">
        <n x="197"/>
      </t>
    </mdx>
    <mdx n="0" f="m">
      <t c="1">
        <n x="192"/>
      </t>
    </mdx>
    <mdx n="0" f="m">
      <t c="1">
        <n x="196"/>
      </t>
    </mdx>
    <mdx n="0" f="m">
      <t c="1">
        <n x="199"/>
      </t>
    </mdx>
    <mdx n="0" f="m">
      <t c="1">
        <n x="194"/>
      </t>
    </mdx>
    <mdx n="0" f="m">
      <t c="1">
        <n x="180"/>
      </t>
    </mdx>
    <mdx n="0" f="m">
      <t c="1">
        <n x="186"/>
      </t>
    </mdx>
    <mdx n="0" f="m">
      <t c="1">
        <n x="193"/>
      </t>
    </mdx>
    <mdx n="0" f="m">
      <t c="1">
        <n x="183"/>
      </t>
    </mdx>
    <mdx n="0" f="m">
      <t c="1">
        <n x="184"/>
      </t>
    </mdx>
    <mdx n="0" f="m">
      <t c="1">
        <n x="191"/>
      </t>
    </mdx>
    <mdx n="0" f="m">
      <t c="1">
        <n x="195"/>
      </t>
    </mdx>
    <mdx n="0" f="m">
      <t c="1">
        <n x="198"/>
      </t>
    </mdx>
    <mdx n="0" f="m">
      <t c="1">
        <n x="182"/>
      </t>
    </mdx>
    <mdx n="0" f="m">
      <t c="1">
        <n x="188"/>
      </t>
    </mdx>
    <mdx n="0" f="v">
      <t c="4" si="31">
        <n x="200"/>
        <n x="45"/>
        <n x="33"/>
        <n x="179" s="1"/>
      </t>
    </mdx>
    <mdx n="0" f="v">
      <t c="5" si="31">
        <n x="200"/>
        <n x="19"/>
        <n x="9"/>
        <n x="8"/>
        <n x="179" s="1"/>
      </t>
    </mdx>
    <mdx n="0" f="v">
      <t c="5" si="31">
        <n x="200"/>
        <n x="19"/>
        <n x="9"/>
        <n x="30"/>
        <n x="179" s="1"/>
      </t>
    </mdx>
    <mdx n="0" f="v">
      <t c="4" si="31">
        <n x="200"/>
        <n x="154"/>
        <n x="33"/>
        <n x="179" s="1"/>
      </t>
    </mdx>
    <mdx n="0" f="v">
      <t c="5" si="31">
        <n x="200"/>
        <n x="19"/>
        <n x="14"/>
        <n x="30"/>
        <n x="179" s="1"/>
      </t>
    </mdx>
    <mdx n="0" f="v">
      <t c="4" si="31">
        <n x="200"/>
        <n x="150"/>
        <n x="33"/>
        <n x="179" s="1"/>
      </t>
    </mdx>
    <mdx n="0" f="v">
      <t c="5" si="31">
        <n x="200"/>
        <n x="19"/>
        <n x="14"/>
        <n x="8"/>
        <n x="179" s="1"/>
      </t>
    </mdx>
    <mdx n="0" f="v">
      <t c="4" si="31">
        <n x="200"/>
        <n x="37"/>
        <n x="33"/>
        <n x="179" s="1"/>
      </t>
    </mdx>
    <mdx n="0" f="v">
      <t c="4" si="31">
        <n x="200"/>
        <n x="36"/>
        <n x="33"/>
        <n x="179" s="1"/>
      </t>
    </mdx>
    <mdx n="0" f="v">
      <t c="5" si="35">
        <n x="200"/>
        <n x="32"/>
        <n x="14"/>
        <n x="37"/>
        <n x="179" s="1"/>
      </t>
    </mdx>
    <mdx n="0" f="v">
      <t c="5" si="35">
        <n x="200"/>
        <n x="32"/>
        <n x="14"/>
        <n x="36"/>
        <n x="179" s="1"/>
      </t>
    </mdx>
    <mdx n="0" f="v">
      <t c="4" si="31">
        <n x="200"/>
        <n x="149"/>
        <n x="33"/>
        <n x="179" s="1"/>
      </t>
    </mdx>
    <mdx n="0" f="v">
      <t c="5" si="35">
        <n x="200"/>
        <n x="32"/>
        <n x="9"/>
        <n x="45"/>
        <n x="179" s="1"/>
      </t>
    </mdx>
    <mdx n="0" f="v">
      <t c="4" si="31">
        <n x="200"/>
        <n x="47"/>
        <n x="33"/>
        <n x="179" s="1"/>
      </t>
    </mdx>
    <mdx n="0" f="v">
      <t c="4" si="31">
        <n x="200"/>
        <n x="56"/>
        <n x="33"/>
        <n x="179" s="1"/>
      </t>
    </mdx>
    <mdx n="0" f="v">
      <t c="4" si="31">
        <n x="200"/>
        <n x="39"/>
        <n x="33"/>
        <n x="179" s="1"/>
      </t>
    </mdx>
    <mdx n="0" f="v">
      <t c="5" si="31">
        <n x="200"/>
        <n x="19"/>
        <n x="9"/>
        <n x="25"/>
        <n x="179" s="1"/>
      </t>
    </mdx>
    <mdx n="0" f="v">
      <t c="4" si="31">
        <n x="200"/>
        <n x="44"/>
        <n x="33"/>
        <n x="179" s="1"/>
      </t>
    </mdx>
    <mdx n="0" f="v">
      <t c="5" si="31">
        <n x="200"/>
        <n x="19"/>
        <n x="177"/>
        <n x="8"/>
        <n x="179" s="1"/>
      </t>
    </mdx>
    <mdx n="0" f="v">
      <t c="4" si="31">
        <n x="200"/>
        <n x="156"/>
        <n x="33"/>
        <n x="179" s="1"/>
      </t>
    </mdx>
    <mdx n="0" f="v">
      <t c="5" si="31">
        <n x="200"/>
        <n x="19"/>
        <n x="177"/>
        <n x="25"/>
        <n x="179" s="1"/>
      </t>
    </mdx>
    <mdx n="0" f="v">
      <t c="5" si="35">
        <n x="200"/>
        <n x="32"/>
        <n x="14"/>
        <n x="45"/>
        <n x="179" s="1"/>
      </t>
    </mdx>
    <mdx n="0" f="v">
      <t c="5" si="35">
        <n x="200"/>
        <n x="32"/>
        <n x="177"/>
        <n x="36"/>
        <n x="179" s="1"/>
      </t>
    </mdx>
    <mdx n="0" f="v">
      <t c="4" si="31">
        <n x="200"/>
        <n x="38"/>
        <n x="33"/>
        <n x="179" s="1"/>
      </t>
    </mdx>
    <mdx n="0" f="v">
      <t c="5" si="35">
        <n x="200"/>
        <n x="32"/>
        <n x="177"/>
        <n x="45"/>
        <n x="179" s="1"/>
      </t>
    </mdx>
    <mdx n="0" f="v">
      <t c="4" si="31">
        <n x="200"/>
        <n x="53"/>
        <n x="33"/>
        <n x="179" s="1"/>
      </t>
    </mdx>
    <mdx n="0" f="v">
      <t c="4" si="31">
        <n x="200"/>
        <n x="54"/>
        <n x="33"/>
        <n x="179" s="1"/>
      </t>
    </mdx>
    <mdx n="0" f="v">
      <t c="4" si="31">
        <n x="200"/>
        <n x="42"/>
        <n x="33"/>
        <n x="179" s="1"/>
      </t>
    </mdx>
    <mdx n="0" f="v">
      <t c="4" si="31">
        <n x="200"/>
        <n x="41"/>
        <n x="33"/>
        <n x="179" s="1"/>
      </t>
    </mdx>
    <mdx n="0" f="v">
      <t c="5" si="35">
        <n x="200"/>
        <n x="32"/>
        <n x="9"/>
        <n x="37"/>
        <n x="179" s="1"/>
      </t>
    </mdx>
    <mdx n="0" f="v">
      <t c="5" si="31">
        <n x="200"/>
        <n x="19"/>
        <n x="177"/>
        <n x="30"/>
        <n x="179" s="1"/>
      </t>
    </mdx>
    <mdx n="0" f="v">
      <t c="4" si="35">
        <n x="200"/>
        <n x="48"/>
        <n x="32"/>
        <n x="179" s="1"/>
      </t>
    </mdx>
    <mdx n="0" f="v">
      <t c="5" si="35">
        <n x="200"/>
        <n x="32"/>
        <n x="177"/>
        <n x="37"/>
        <n x="179" s="1"/>
      </t>
    </mdx>
    <mdx n="0" f="v">
      <t c="4" si="31">
        <n x="200"/>
        <n x="40"/>
        <n x="33"/>
        <n x="179" s="1"/>
      </t>
    </mdx>
    <mdx n="0" f="v">
      <t c="4" si="31">
        <n x="200"/>
        <n x="51"/>
        <n x="33"/>
        <n x="179" s="1"/>
      </t>
    </mdx>
    <mdx n="0" f="v">
      <t c="4" si="31">
        <n x="200"/>
        <n x="158"/>
        <n x="33"/>
        <n x="179" s="1"/>
      </t>
    </mdx>
    <mdx n="0" f="v">
      <t c="5" si="31">
        <n x="200"/>
        <n x="19"/>
        <n x="14"/>
        <n x="25"/>
        <n x="179" s="1"/>
      </t>
    </mdx>
    <mdx n="0" f="v">
      <t c="4" si="35">
        <n x="200"/>
        <n x="44"/>
        <n x="34"/>
        <n x="179" s="1"/>
      </t>
    </mdx>
    <mdx n="0" f="v">
      <t c="4" si="35">
        <n x="200"/>
        <n x="149"/>
        <n x="32"/>
        <n x="179" s="1"/>
      </t>
    </mdx>
    <mdx n="0" f="v">
      <t c="4" si="35">
        <n x="200"/>
        <n x="37"/>
        <n x="34"/>
        <n x="179" s="1"/>
      </t>
    </mdx>
    <mdx n="0" f="v">
      <t c="4" si="35">
        <n x="200"/>
        <n x="150"/>
        <n x="32"/>
        <n x="179" s="1"/>
      </t>
    </mdx>
    <mdx n="0" f="v">
      <t c="4" si="31">
        <n x="200"/>
        <n x="55"/>
        <n x="33"/>
        <n x="179" s="1"/>
      </t>
    </mdx>
    <mdx n="0" f="v">
      <t c="4" si="31">
        <n x="200"/>
        <n x="153"/>
        <n x="33"/>
        <n x="179" s="1"/>
      </t>
    </mdx>
    <mdx n="0" f="v">
      <t c="4" si="31">
        <n x="200"/>
        <n x="43"/>
        <n x="33"/>
        <n x="179" s="1"/>
      </t>
    </mdx>
    <mdx n="0" f="v">
      <t c="4" si="35">
        <n x="200"/>
        <n x="53"/>
        <n x="32"/>
        <n x="179" s="1"/>
      </t>
    </mdx>
    <mdx n="0" f="v">
      <t c="4" si="31">
        <n x="200"/>
        <n x="49"/>
        <n x="33"/>
        <n x="179" s="1"/>
      </t>
    </mdx>
    <mdx n="0" f="v">
      <t c="4" si="35">
        <n x="200"/>
        <n x="149"/>
        <n x="34"/>
        <n x="179" s="1"/>
      </t>
    </mdx>
    <mdx n="0" f="v">
      <t c="4" si="35">
        <n x="200"/>
        <n x="39"/>
        <n x="32"/>
        <n x="179" s="1"/>
      </t>
    </mdx>
    <mdx n="0" f="v">
      <t c="4" si="35">
        <n x="200"/>
        <n x="154"/>
        <n x="32"/>
        <n x="179" s="1"/>
      </t>
    </mdx>
    <mdx n="0" f="v">
      <t c="4" si="31">
        <n x="200"/>
        <n x="52"/>
        <n x="33"/>
        <n x="179" s="1"/>
      </t>
    </mdx>
    <mdx n="0" f="v">
      <t c="4" si="35">
        <n x="200"/>
        <n x="38"/>
        <n x="34"/>
        <n x="179" s="1"/>
      </t>
    </mdx>
    <mdx n="0" f="v">
      <t c="4" si="35">
        <n x="200"/>
        <n x="55"/>
        <n x="34"/>
        <n x="179" s="1"/>
      </t>
    </mdx>
    <mdx n="0" f="v">
      <t c="4" si="35">
        <n x="200"/>
        <n x="156"/>
        <n x="34"/>
        <n x="179" s="1"/>
      </t>
    </mdx>
    <mdx n="0" f="v">
      <t c="4" si="31">
        <n x="200"/>
        <n x="46"/>
        <n x="33"/>
        <n x="179" s="1"/>
      </t>
    </mdx>
    <mdx n="0" f="v">
      <t c="4" si="35">
        <n x="200"/>
        <n x="54"/>
        <n x="32"/>
        <n x="179" s="1"/>
      </t>
    </mdx>
    <mdx n="0" f="v">
      <t c="4" si="31">
        <n x="200"/>
        <n x="175"/>
        <n x="33"/>
        <n x="179" s="1"/>
      </t>
    </mdx>
    <mdx n="0" f="v">
      <t c="4" si="35">
        <n x="200"/>
        <n x="40"/>
        <n x="32"/>
        <n x="179" s="1"/>
      </t>
    </mdx>
    <mdx n="0" f="v">
      <t c="4" si="35">
        <n x="200"/>
        <n x="51"/>
        <n x="34"/>
        <n x="179" s="1"/>
      </t>
    </mdx>
    <mdx n="0" f="v">
      <t c="4" si="35">
        <n x="200"/>
        <n x="54"/>
        <n x="34"/>
        <n x="179" s="1"/>
      </t>
    </mdx>
    <mdx n="0" f="v">
      <t c="5" si="35">
        <n x="200"/>
        <n x="32"/>
        <n x="9"/>
        <n x="36"/>
        <n x="179" s="1"/>
      </t>
    </mdx>
    <mdx n="0" f="v">
      <t c="4" si="31">
        <n x="200"/>
        <n x="50"/>
        <n x="33"/>
        <n x="179" s="1"/>
      </t>
    </mdx>
    <mdx n="0" f="v">
      <t c="4" si="35">
        <n x="200"/>
        <n x="154"/>
        <n x="34"/>
        <n x="179" s="1"/>
      </t>
    </mdx>
    <mdx n="0" f="v">
      <t c="4" si="31">
        <n x="200"/>
        <n x="48"/>
        <n x="33"/>
        <n x="179" s="1"/>
      </t>
    </mdx>
    <mdx n="0" f="v">
      <t c="4" si="35">
        <n x="200"/>
        <n x="43"/>
        <n x="34"/>
        <n x="179" s="1"/>
      </t>
    </mdx>
    <mdx n="0" f="v">
      <t c="4" si="35">
        <n x="200"/>
        <n x="47"/>
        <n x="34"/>
        <n x="179" s="1"/>
      </t>
    </mdx>
    <mdx n="0" f="v">
      <t c="4" si="35">
        <n x="200"/>
        <n x="50"/>
        <n x="34"/>
        <n x="179" s="1"/>
      </t>
    </mdx>
    <mdx n="0" f="v">
      <t c="4" si="35">
        <n x="200"/>
        <n x="49"/>
        <n x="32"/>
        <n x="179" s="1"/>
      </t>
    </mdx>
    <mdx n="0" f="v">
      <t c="4" si="35">
        <n x="200"/>
        <n x="51"/>
        <n x="32"/>
        <n x="179" s="1"/>
      </t>
    </mdx>
    <mdx n="0" f="v">
      <t c="4" si="35">
        <n x="200"/>
        <n x="39"/>
        <n x="34"/>
        <n x="179" s="1"/>
      </t>
    </mdx>
    <mdx n="0" f="v">
      <t c="4" si="35">
        <n x="200"/>
        <n x="153"/>
        <n x="34"/>
        <n x="179" s="1"/>
      </t>
    </mdx>
    <mdx n="0" f="v">
      <t c="4" si="35">
        <n x="200"/>
        <n x="38"/>
        <n x="32"/>
        <n x="179" s="1"/>
      </t>
    </mdx>
    <mdx n="0" f="v">
      <t c="4" si="35">
        <n x="200"/>
        <n x="45"/>
        <n x="32"/>
        <n x="179" s="1"/>
      </t>
    </mdx>
    <mdx n="0" f="v">
      <t c="4" si="35">
        <n x="200"/>
        <n x="50"/>
        <n x="32"/>
        <n x="179" s="1"/>
      </t>
    </mdx>
    <mdx n="0" f="v">
      <t c="4" si="35">
        <n x="200"/>
        <n x="46"/>
        <n x="32"/>
        <n x="179" s="1"/>
      </t>
    </mdx>
    <mdx n="0" f="v">
      <t c="4" si="35">
        <n x="200"/>
        <n x="56"/>
        <n x="34"/>
        <n x="179" s="1"/>
      </t>
    </mdx>
    <mdx n="0" f="v">
      <t c="4" si="35">
        <n x="200"/>
        <n x="55"/>
        <n x="32"/>
        <n x="179" s="1"/>
      </t>
    </mdx>
    <mdx n="0" f="v">
      <t c="4" si="31">
        <n x="200"/>
        <n x="48"/>
        <n x="19"/>
        <n x="179" s="1"/>
      </t>
    </mdx>
    <mdx n="0" f="v">
      <t c="4" si="35">
        <n x="200"/>
        <n x="153"/>
        <n x="32"/>
        <n x="179" s="1"/>
      </t>
    </mdx>
    <mdx n="0" f="v">
      <t c="4" si="31">
        <n x="200"/>
        <n x="156"/>
        <n x="19"/>
        <n x="179" s="1"/>
      </t>
    </mdx>
    <mdx n="0" f="v">
      <t c="4" si="35">
        <n x="200"/>
        <n x="158"/>
        <n x="34"/>
        <n x="179" s="1"/>
      </t>
    </mdx>
    <mdx n="0" f="v">
      <t c="4" si="35">
        <n x="200"/>
        <n x="41"/>
        <n x="34"/>
        <n x="179" s="1"/>
      </t>
    </mdx>
    <mdx n="0" f="v">
      <t c="4" si="35">
        <n x="200"/>
        <n x="36"/>
        <n x="34"/>
        <n x="179" s="1"/>
      </t>
    </mdx>
    <mdx n="0" f="v">
      <t c="4" si="35">
        <n x="200"/>
        <n x="150"/>
        <n x="34"/>
        <n x="179" s="1"/>
      </t>
    </mdx>
    <mdx n="0" f="v">
      <t c="4" si="35">
        <n x="200"/>
        <n x="52"/>
        <n x="32"/>
        <n x="179" s="1"/>
      </t>
    </mdx>
    <mdx n="0" f="v">
      <t c="4" si="35">
        <n x="200"/>
        <n x="53"/>
        <n x="34"/>
        <n x="179" s="1"/>
      </t>
    </mdx>
    <mdx n="0" f="v">
      <t c="4" si="35">
        <n x="200"/>
        <n x="43"/>
        <n x="32"/>
        <n x="179" s="1"/>
      </t>
    </mdx>
    <mdx n="0" f="v">
      <t c="4" si="35">
        <n x="200"/>
        <n x="49"/>
        <n x="34"/>
        <n x="179" s="1"/>
      </t>
    </mdx>
    <mdx n="0" f="v">
      <t c="4" si="35">
        <n x="200"/>
        <n x="158"/>
        <n x="32"/>
        <n x="179" s="1"/>
      </t>
    </mdx>
    <mdx n="0" f="v">
      <t c="4" si="31">
        <n x="200"/>
        <n x="46"/>
        <n x="19"/>
        <n x="179" s="1"/>
      </t>
    </mdx>
    <mdx n="0" f="v">
      <t c="4" si="35">
        <n x="200"/>
        <n x="42"/>
        <n x="34"/>
        <n x="179" s="1"/>
      </t>
    </mdx>
    <mdx n="0" f="v">
      <t c="4" si="31">
        <n x="200"/>
        <n x="56"/>
        <n x="19"/>
        <n x="179" s="1"/>
      </t>
    </mdx>
    <mdx n="0" f="v">
      <t c="4" si="35">
        <n x="200"/>
        <n x="42"/>
        <n x="32"/>
        <n x="179" s="1"/>
      </t>
    </mdx>
    <mdx n="0" f="v">
      <t c="4" si="35">
        <n x="200"/>
        <n x="175"/>
        <n x="32"/>
        <n x="179" s="1"/>
      </t>
    </mdx>
    <mdx n="0" f="v">
      <t c="4" si="31">
        <n x="200"/>
        <n x="54"/>
        <n x="19"/>
        <n x="179" s="1"/>
      </t>
    </mdx>
    <mdx n="0" f="v">
      <t c="4" si="35">
        <n x="200"/>
        <n x="48"/>
        <n x="34"/>
        <n x="179" s="1"/>
      </t>
    </mdx>
    <mdx n="0" f="v">
      <t c="4" si="35">
        <n x="200"/>
        <n x="47"/>
        <n x="32"/>
        <n x="179" s="1"/>
      </t>
    </mdx>
    <mdx n="0" f="v">
      <t c="4" si="35">
        <n x="200"/>
        <n x="45"/>
        <n x="34"/>
        <n x="179" s="1"/>
      </t>
    </mdx>
    <mdx n="0" f="v">
      <t c="4" si="35">
        <n x="200"/>
        <n x="44"/>
        <n x="32"/>
        <n x="179" s="1"/>
      </t>
    </mdx>
    <mdx n="0" f="v">
      <t c="4" si="35">
        <n x="200"/>
        <n x="46"/>
        <n x="34"/>
        <n x="179" s="1"/>
      </t>
    </mdx>
    <mdx n="0" f="v">
      <t c="4" si="35">
        <n x="200"/>
        <n x="175"/>
        <n x="34"/>
        <n x="179" s="1"/>
      </t>
    </mdx>
    <mdx n="0" f="v">
      <t c="4" si="31">
        <n x="200"/>
        <n x="53"/>
        <n x="19"/>
        <n x="179" s="1"/>
      </t>
    </mdx>
    <mdx n="0" f="v">
      <t c="4" si="31">
        <n x="200"/>
        <n x="36"/>
        <n x="19"/>
        <n x="179" s="1"/>
      </t>
    </mdx>
    <mdx n="0" f="v">
      <t c="4" si="35">
        <n x="200"/>
        <n x="52"/>
        <n x="34"/>
        <n x="179" s="1"/>
      </t>
    </mdx>
    <mdx n="0" f="v">
      <t c="4" si="35">
        <n x="200"/>
        <n x="56"/>
        <n x="32"/>
        <n x="179" s="1"/>
      </t>
    </mdx>
    <mdx n="0" f="v">
      <t c="4" si="31">
        <n x="200"/>
        <n x="45"/>
        <n x="19"/>
        <n x="179" s="1"/>
      </t>
    </mdx>
    <mdx n="0" f="v">
      <t c="4" si="35">
        <n x="200"/>
        <n x="41"/>
        <n x="32"/>
        <n x="179" s="1"/>
      </t>
    </mdx>
    <mdx n="0" f="v">
      <t c="4" si="31">
        <n x="200"/>
        <n x="149"/>
        <n x="19"/>
        <n x="179" s="1"/>
      </t>
    </mdx>
    <mdx n="0" f="v">
      <t c="4" si="35">
        <n x="200"/>
        <n x="156"/>
        <n x="32"/>
        <n x="179" s="1"/>
      </t>
    </mdx>
    <mdx n="0" f="v">
      <t c="4" si="35">
        <n x="200"/>
        <n x="40"/>
        <n x="34"/>
        <n x="179" s="1"/>
      </t>
    </mdx>
    <mdx n="0" f="v">
      <t c="4" si="31">
        <n x="200"/>
        <n x="40"/>
        <n x="19"/>
        <n x="179" s="1"/>
      </t>
    </mdx>
    <mdx n="0" f="v">
      <t c="4" si="31">
        <n x="200"/>
        <n x="47"/>
        <n x="19"/>
        <n x="179" s="1"/>
      </t>
    </mdx>
    <mdx n="0" f="v">
      <t c="4" si="35">
        <n x="200"/>
        <n x="36"/>
        <n x="32"/>
        <n x="179" s="1"/>
      </t>
    </mdx>
    <mdx n="0" f="v">
      <t c="4" si="35">
        <n x="200"/>
        <n x="37"/>
        <n x="32"/>
        <n x="179" s="1"/>
      </t>
    </mdx>
    <mdx n="0" f="v">
      <t c="4" si="31">
        <n x="200"/>
        <n x="41"/>
        <n x="19"/>
        <n x="179" s="1"/>
      </t>
    </mdx>
    <mdx n="0" f="v">
      <t c="4" si="31">
        <n x="200"/>
        <n x="43"/>
        <n x="19"/>
        <n x="179" s="1"/>
      </t>
    </mdx>
    <mdx n="0" f="v">
      <t c="4" si="31">
        <n x="200"/>
        <n x="50"/>
        <n x="19"/>
        <n x="179" s="1"/>
      </t>
    </mdx>
    <mdx n="0" f="v">
      <t c="4" si="31">
        <n x="200"/>
        <n x="150"/>
        <n x="19"/>
        <n x="179" s="1"/>
      </t>
    </mdx>
    <mdx n="0" f="v">
      <t c="4" si="31">
        <n x="200"/>
        <n x="154"/>
        <n x="19"/>
        <n x="179" s="1"/>
      </t>
    </mdx>
    <mdx n="0" f="v">
      <t c="4" si="31">
        <n x="200"/>
        <n x="55"/>
        <n x="19"/>
        <n x="179" s="1"/>
      </t>
    </mdx>
    <mdx n="0" f="v">
      <t c="4" si="31">
        <n x="200"/>
        <n x="49"/>
        <n x="19"/>
        <n x="179" s="1"/>
      </t>
    </mdx>
    <mdx n="0" f="v">
      <t c="4" si="31">
        <n x="200"/>
        <n x="158"/>
        <n x="19"/>
        <n x="179" s="1"/>
      </t>
    </mdx>
    <mdx n="0" f="v">
      <t c="4" si="31">
        <n x="200"/>
        <n x="44"/>
        <n x="19"/>
        <n x="179" s="1"/>
      </t>
    </mdx>
    <mdx n="0" f="v">
      <t c="4" si="31">
        <n x="200"/>
        <n x="52"/>
        <n x="19"/>
        <n x="179" s="1"/>
      </t>
    </mdx>
    <mdx n="0" f="v">
      <t c="4" si="31">
        <n x="200"/>
        <n x="42"/>
        <n x="19"/>
        <n x="179" s="1"/>
      </t>
    </mdx>
    <mdx n="0" f="v">
      <t c="4" si="31">
        <n x="200"/>
        <n x="153"/>
        <n x="19"/>
        <n x="179" s="1"/>
      </t>
    </mdx>
    <mdx n="0" f="v">
      <t c="5" si="35">
        <n x="200"/>
        <n x="32"/>
        <n x="176"/>
        <n x="36"/>
        <n x="179" s="1"/>
      </t>
    </mdx>
    <mdx n="0" f="v">
      <t c="4" si="31">
        <n x="200"/>
        <n x="51"/>
        <n x="19"/>
        <n x="179" s="1"/>
      </t>
    </mdx>
    <mdx n="0" f="v">
      <t c="4" si="31">
        <n x="200"/>
        <n x="37"/>
        <n x="19"/>
        <n x="179" s="1"/>
      </t>
    </mdx>
    <mdx n="0" f="v">
      <t c="4" si="31">
        <n x="200"/>
        <n x="38"/>
        <n x="19"/>
        <n x="179" s="1"/>
      </t>
    </mdx>
    <mdx n="0" f="v">
      <t c="4" si="31">
        <n x="200"/>
        <n x="39"/>
        <n x="19"/>
        <n x="179" s="1"/>
      </t>
    </mdx>
    <mdx n="0" f="v">
      <t c="4" si="31">
        <n x="200"/>
        <n x="175"/>
        <n x="19"/>
        <n x="179" s="1"/>
      </t>
    </mdx>
    <mdx n="0" f="v">
      <t c="5" si="35">
        <n x="200"/>
        <n x="32"/>
        <n x="176"/>
        <n x="37"/>
        <n x="179" s="1"/>
      </t>
    </mdx>
    <mdx n="0" f="v">
      <t c="5" si="35">
        <n x="200"/>
        <n x="32"/>
        <n x="176"/>
        <n x="45"/>
        <n x="179" s="1"/>
      </t>
    </mdx>
    <mdx n="0" f="v">
      <t c="5" si="35">
        <n x="200"/>
        <n x="32"/>
        <n x="21"/>
        <n x="37"/>
        <n x="179" s="1"/>
      </t>
    </mdx>
    <mdx n="0" f="v">
      <t c="5" si="35">
        <n x="200"/>
        <n x="32"/>
        <n x="16"/>
        <n x="36"/>
        <n x="179" s="1"/>
      </t>
    </mdx>
    <mdx n="0" f="v">
      <t c="5" si="35">
        <n x="200"/>
        <n x="32"/>
        <n x="26"/>
        <n x="45"/>
        <n x="179" s="1"/>
      </t>
    </mdx>
    <mdx n="0" f="v">
      <t c="5" si="35">
        <n x="200"/>
        <n x="32"/>
        <n x="7"/>
        <n x="45"/>
        <n x="179" s="1"/>
      </t>
    </mdx>
    <mdx n="0" f="v">
      <t c="5" si="35">
        <n x="200"/>
        <n x="32"/>
        <n x="7"/>
        <n x="36"/>
        <n x="179" s="1"/>
      </t>
    </mdx>
    <mdx n="0" f="v">
      <t c="5" si="35">
        <n x="200"/>
        <n x="32"/>
        <n x="13"/>
        <n x="45"/>
        <n x="179" s="1"/>
      </t>
    </mdx>
    <mdx n="0" f="v">
      <t c="5" si="35">
        <n x="200"/>
        <n x="32"/>
        <n x="6"/>
        <n x="45"/>
        <n x="179" s="1"/>
      </t>
    </mdx>
    <mdx n="0" f="v">
      <t c="5" si="35">
        <n x="200"/>
        <n x="32"/>
        <n x="5"/>
        <n x="45"/>
        <n x="179" s="1"/>
      </t>
    </mdx>
    <mdx n="0" f="v">
      <t c="5" si="35">
        <n x="200"/>
        <n x="32"/>
        <n x="28"/>
        <n x="45"/>
        <n x="179" s="1"/>
      </t>
    </mdx>
    <mdx n="0" f="v">
      <t c="5" si="35">
        <n x="200"/>
        <n x="32"/>
        <n x="12"/>
        <n x="36"/>
        <n x="179" s="1"/>
      </t>
    </mdx>
    <mdx n="0" f="v">
      <t c="5" si="35">
        <n x="200"/>
        <n x="32"/>
        <n x="24"/>
        <n x="45"/>
        <n x="179" s="1"/>
      </t>
    </mdx>
    <mdx n="0" f="v">
      <t c="5" si="35">
        <n x="200"/>
        <n x="32"/>
        <n x="17"/>
        <n x="36"/>
        <n x="179" s="1"/>
      </t>
    </mdx>
    <mdx n="0" f="v">
      <t c="5" si="35">
        <n x="200"/>
        <n x="32"/>
        <n x="6"/>
        <n x="37"/>
        <n x="179" s="1"/>
      </t>
    </mdx>
    <mdx n="0" f="v">
      <t c="5" si="35">
        <n x="200"/>
        <n x="32"/>
        <n x="10"/>
        <n x="37"/>
        <n x="179" s="1"/>
      </t>
    </mdx>
    <mdx n="0" f="v">
      <t c="5" si="35">
        <n x="200"/>
        <n x="32"/>
        <n x="23"/>
        <n x="45"/>
        <n x="179" s="1"/>
      </t>
    </mdx>
    <mdx n="0" f="v">
      <t c="5" si="35">
        <n x="200"/>
        <n x="32"/>
        <n x="3"/>
        <n x="37"/>
        <n x="179" s="1"/>
      </t>
    </mdx>
    <mdx n="0" f="v">
      <t c="5" si="35">
        <n x="200"/>
        <n x="32"/>
        <n x="18"/>
        <n x="37"/>
        <n x="179" s="1"/>
      </t>
    </mdx>
    <mdx n="0" f="v">
      <t c="5" si="35">
        <n x="200"/>
        <n x="32"/>
        <n x="3"/>
        <n x="36"/>
        <n x="179" s="1"/>
      </t>
    </mdx>
    <mdx n="0" f="v">
      <t c="5" si="35">
        <n x="200"/>
        <n x="32"/>
        <n x="7"/>
        <n x="37"/>
        <n x="179" s="1"/>
      </t>
    </mdx>
    <mdx n="0" f="v">
      <t c="5" si="35">
        <n x="200"/>
        <n x="32"/>
        <n x="2"/>
        <n x="37"/>
        <n x="179" s="1"/>
      </t>
    </mdx>
    <mdx n="0" f="v">
      <t c="5" si="35">
        <n x="200"/>
        <n x="32"/>
        <n x="26"/>
        <n x="36"/>
        <n x="179" s="1"/>
      </t>
    </mdx>
    <mdx n="0" f="v">
      <t c="5" si="35">
        <n x="200"/>
        <n x="32"/>
        <n x="21"/>
        <n x="36"/>
        <n x="179" s="1"/>
      </t>
    </mdx>
    <mdx n="0" f="v">
      <t c="5" si="35">
        <n x="200"/>
        <n x="32"/>
        <n x="17"/>
        <n x="37"/>
        <n x="179" s="1"/>
      </t>
    </mdx>
    <mdx n="0" f="v">
      <t c="5" si="35">
        <n x="200"/>
        <n x="32"/>
        <n x="16"/>
        <n x="37"/>
        <n x="179" s="1"/>
      </t>
    </mdx>
    <mdx n="0" f="v">
      <t c="5" si="35">
        <n x="200"/>
        <n x="32"/>
        <n x="6"/>
        <n x="36"/>
        <n x="179" s="1"/>
      </t>
    </mdx>
    <mdx n="0" f="v">
      <t c="5" si="35">
        <n x="200"/>
        <n x="32"/>
        <n x="28"/>
        <n x="36"/>
        <n x="179" s="1"/>
      </t>
    </mdx>
    <mdx n="0" f="v">
      <t c="5" si="35">
        <n x="200"/>
        <n x="32"/>
        <n x="2"/>
        <n x="36"/>
        <n x="179" s="1"/>
      </t>
    </mdx>
    <mdx n="0" f="v">
      <t c="5" si="35">
        <n x="200"/>
        <n x="32"/>
        <n x="3"/>
        <n x="45"/>
        <n x="179" s="1"/>
      </t>
    </mdx>
    <mdx n="0" f="v">
      <t c="5" si="35">
        <n x="200"/>
        <n x="32"/>
        <n x="12"/>
        <n x="45"/>
        <n x="179" s="1"/>
      </t>
    </mdx>
    <mdx n="0" f="v">
      <t c="5" si="35">
        <n x="200"/>
        <n x="32"/>
        <n x="17"/>
        <n x="45"/>
        <n x="179" s="1"/>
      </t>
    </mdx>
    <mdx n="0" f="v">
      <t c="5" si="35">
        <n x="200"/>
        <n x="32"/>
        <n x="27"/>
        <n x="45"/>
        <n x="179" s="1"/>
      </t>
    </mdx>
    <mdx n="0" f="v">
      <t c="5" si="35">
        <n x="200"/>
        <n x="32"/>
        <n x="13"/>
        <n x="37"/>
        <n x="179" s="1"/>
      </t>
    </mdx>
    <mdx n="0" f="v">
      <t c="5" si="31">
        <n x="200"/>
        <n x="19"/>
        <n x="176"/>
        <n x="8"/>
        <n x="179" s="1"/>
      </t>
    </mdx>
    <mdx n="0" f="v">
      <t c="5" si="35">
        <n x="200"/>
        <n x="32"/>
        <n x="21"/>
        <n x="45"/>
        <n x="179" s="1"/>
      </t>
    </mdx>
    <mdx n="0" f="v">
      <t c="5" si="35">
        <n x="200"/>
        <n x="32"/>
        <n x="16"/>
        <n x="45"/>
        <n x="179" s="1"/>
      </t>
    </mdx>
    <mdx n="0" f="v">
      <t c="5" si="35">
        <n x="200"/>
        <n x="32"/>
        <n x="28"/>
        <n x="37"/>
        <n x="179" s="1"/>
      </t>
    </mdx>
    <mdx n="0" f="v">
      <t c="5" si="35">
        <n x="200"/>
        <n x="32"/>
        <n x="5"/>
        <n x="37"/>
        <n x="179" s="1"/>
      </t>
    </mdx>
    <mdx n="0" f="v">
      <t c="5" si="35">
        <n x="200"/>
        <n x="32"/>
        <n x="5"/>
        <n x="36"/>
        <n x="179" s="1"/>
      </t>
    </mdx>
    <mdx n="0" f="v">
      <t c="5" si="35">
        <n x="200"/>
        <n x="32"/>
        <n x="27"/>
        <n x="36"/>
        <n x="179" s="1"/>
      </t>
    </mdx>
    <mdx n="0" f="v">
      <t c="5" si="35">
        <n x="200"/>
        <n x="32"/>
        <n x="27"/>
        <n x="37"/>
        <n x="179" s="1"/>
      </t>
    </mdx>
    <mdx n="0" f="v">
      <t c="5" si="35">
        <n x="200"/>
        <n x="32"/>
        <n x="24"/>
        <n x="36"/>
        <n x="179" s="1"/>
      </t>
    </mdx>
    <mdx n="0" f="v">
      <t c="5" si="35">
        <n x="200"/>
        <n x="32"/>
        <n x="11"/>
        <n x="36"/>
        <n x="179" s="1"/>
      </t>
    </mdx>
    <mdx n="0" f="v">
      <t c="5" si="35">
        <n x="200"/>
        <n x="32"/>
        <n x="11"/>
        <n x="45"/>
        <n x="179" s="1"/>
      </t>
    </mdx>
    <mdx n="0" f="v">
      <t c="5" si="35">
        <n x="200"/>
        <n x="32"/>
        <n x="18"/>
        <n x="45"/>
        <n x="179" s="1"/>
      </t>
    </mdx>
    <mdx n="0" f="v">
      <t c="5" si="35">
        <n x="200"/>
        <n x="32"/>
        <n x="18"/>
        <n x="36"/>
        <n x="179" s="1"/>
      </t>
    </mdx>
    <mdx n="0" f="v">
      <t c="5" si="35">
        <n x="200"/>
        <n x="32"/>
        <n x="29"/>
        <n x="37"/>
        <n x="179" s="1"/>
      </t>
    </mdx>
    <mdx n="0" f="v">
      <t c="5" si="35">
        <n x="200"/>
        <n x="32"/>
        <n x="29"/>
        <n x="45"/>
        <n x="179" s="1"/>
      </t>
    </mdx>
    <mdx n="0" f="v">
      <t c="5" si="35">
        <n x="200"/>
        <n x="32"/>
        <n x="29"/>
        <n x="36"/>
        <n x="179" s="1"/>
      </t>
    </mdx>
    <mdx n="0" f="v">
      <t c="5" si="35">
        <n x="200"/>
        <n x="32"/>
        <n x="22"/>
        <n x="45"/>
        <n x="179" s="1"/>
      </t>
    </mdx>
    <mdx n="0" f="v">
      <t c="5" si="35">
        <n x="200"/>
        <n x="32"/>
        <n x="22"/>
        <n x="37"/>
        <n x="179" s="1"/>
      </t>
    </mdx>
    <mdx n="0" f="v">
      <t c="5" si="31">
        <n x="200"/>
        <n x="19"/>
        <n x="176"/>
        <n x="30"/>
        <n x="179" s="1"/>
      </t>
    </mdx>
    <mdx n="0" f="v">
      <t c="5" si="31">
        <n x="200"/>
        <n x="19"/>
        <n x="176"/>
        <n x="25"/>
        <n x="179" s="1"/>
      </t>
    </mdx>
    <mdx n="0" f="v">
      <t c="5" si="35">
        <n x="200"/>
        <n x="32"/>
        <n x="1"/>
        <n x="45"/>
        <n x="179" s="1"/>
      </t>
    </mdx>
    <mdx n="0" f="v">
      <t c="5" si="35">
        <n x="200"/>
        <n x="32"/>
        <n x="1"/>
        <n x="37"/>
        <n x="179" s="1"/>
      </t>
    </mdx>
    <mdx n="0" f="v">
      <t c="5" si="35">
        <n x="200"/>
        <n x="32"/>
        <n x="20"/>
        <n x="45"/>
        <n x="179" s="1"/>
      </t>
    </mdx>
    <mdx n="0" f="v">
      <t c="5" si="35">
        <n x="200"/>
        <n x="32"/>
        <n x="20"/>
        <n x="37"/>
        <n x="179" s="1"/>
      </t>
    </mdx>
    <mdx n="0" f="v">
      <t c="5" si="35">
        <n x="200"/>
        <n x="32"/>
        <n x="15"/>
        <n x="45"/>
        <n x="179" s="1"/>
      </t>
    </mdx>
    <mdx n="0" f="v">
      <t c="5" si="35">
        <n x="200"/>
        <n x="32"/>
        <n x="15"/>
        <n x="36"/>
        <n x="179" s="1"/>
      </t>
    </mdx>
    <mdx n="0" f="v">
      <t c="5" si="35">
        <n x="200"/>
        <n x="32"/>
        <n x="11"/>
        <n x="37"/>
        <n x="179" s="1"/>
      </t>
    </mdx>
    <mdx n="0" f="v">
      <t c="5" si="35">
        <n x="200"/>
        <n x="32"/>
        <n x="12"/>
        <n x="37"/>
        <n x="179" s="1"/>
      </t>
    </mdx>
    <mdx n="0" f="v">
      <t c="5" si="35">
        <n x="200"/>
        <n x="32"/>
        <n x="15"/>
        <n x="37"/>
        <n x="179" s="1"/>
      </t>
    </mdx>
    <mdx n="0" f="v">
      <t c="5" si="35">
        <n x="200"/>
        <n x="32"/>
        <n x="1"/>
        <n x="36"/>
        <n x="179" s="1"/>
      </t>
    </mdx>
    <mdx n="0" f="v">
      <t c="5" si="31">
        <n x="200"/>
        <n x="19"/>
        <n x="17"/>
        <n x="30"/>
        <n x="179" s="1"/>
      </t>
    </mdx>
    <mdx n="0" f="v">
      <t c="5" si="35">
        <n x="200"/>
        <n x="32"/>
        <n x="22"/>
        <n x="36"/>
        <n x="179" s="1"/>
      </t>
    </mdx>
    <mdx n="0" f="v">
      <t c="5" si="31">
        <n x="200"/>
        <n x="19"/>
        <n x="23"/>
        <n x="25"/>
        <n x="179" s="1"/>
      </t>
    </mdx>
    <mdx n="0" f="v">
      <t c="5" si="31">
        <n x="200"/>
        <n x="19"/>
        <n x="26"/>
        <n x="25"/>
        <n x="179" s="1"/>
      </t>
    </mdx>
    <mdx n="0" f="v">
      <t c="5" si="31">
        <n x="200"/>
        <n x="19"/>
        <n x="27"/>
        <n x="25"/>
        <n x="179" s="1"/>
      </t>
    </mdx>
    <mdx n="0" f="v">
      <t c="5" si="35">
        <n x="200"/>
        <n x="32"/>
        <n x="20"/>
        <n x="36"/>
        <n x="179" s="1"/>
      </t>
    </mdx>
    <mdx n="0" f="v">
      <t c="5" si="35">
        <n x="200"/>
        <n x="32"/>
        <n x="26"/>
        <n x="37"/>
        <n x="179" s="1"/>
      </t>
    </mdx>
    <mdx n="0" f="v">
      <t c="5" si="31">
        <n x="200"/>
        <n x="19"/>
        <n x="23"/>
        <n x="8"/>
        <n x="179" s="1"/>
      </t>
    </mdx>
    <mdx n="0" f="v">
      <t c="5" si="35">
        <n x="200"/>
        <n x="32"/>
        <n x="23"/>
        <n x="37"/>
        <n x="179" s="1"/>
      </t>
    </mdx>
    <mdx n="0" f="v">
      <t c="5" si="31">
        <n x="200"/>
        <n x="19"/>
        <n x="20"/>
        <n x="8"/>
        <n x="179" s="1"/>
      </t>
    </mdx>
    <mdx n="0" f="v">
      <t c="5" si="35">
        <n x="200"/>
        <n x="32"/>
        <n x="10"/>
        <n x="36"/>
        <n x="179" s="1"/>
      </t>
    </mdx>
    <mdx n="0" f="v">
      <t c="5" si="31">
        <n x="200"/>
        <n x="19"/>
        <n x="3"/>
        <n x="8"/>
        <n x="179" s="1"/>
      </t>
    </mdx>
    <mdx n="0" f="v">
      <t c="5" si="31">
        <n x="200"/>
        <n x="19"/>
        <n x="17"/>
        <n x="25"/>
        <n x="179" s="1"/>
      </t>
    </mdx>
    <mdx n="0" f="v">
      <t c="5" si="31">
        <n x="200"/>
        <n x="19"/>
        <n x="1"/>
        <n x="8"/>
        <n x="179" s="1"/>
      </t>
    </mdx>
    <mdx n="0" f="v">
      <t c="5" si="31">
        <n x="200"/>
        <n x="19"/>
        <n x="10"/>
        <n x="30"/>
        <n x="179" s="1"/>
      </t>
    </mdx>
    <mdx n="0" f="v">
      <t c="5" si="31">
        <n x="200"/>
        <n x="19"/>
        <n x="5"/>
        <n x="8"/>
        <n x="179" s="1"/>
      </t>
    </mdx>
    <mdx n="0" f="v">
      <t c="5" si="31">
        <n x="200"/>
        <n x="19"/>
        <n x="29"/>
        <n x="25"/>
        <n x="179" s="1"/>
      </t>
    </mdx>
    <mdx n="0" f="v">
      <t c="5" si="31">
        <n x="200"/>
        <n x="19"/>
        <n x="12"/>
        <n x="30"/>
        <n x="179" s="1"/>
      </t>
    </mdx>
    <mdx n="0" f="v">
      <t c="5" si="31">
        <n x="200"/>
        <n x="19"/>
        <n x="26"/>
        <n x="30"/>
        <n x="179" s="1"/>
      </t>
    </mdx>
    <mdx n="0" f="v">
      <t c="5" si="31">
        <n x="200"/>
        <n x="19"/>
        <n x="27"/>
        <n x="8"/>
        <n x="179" s="1"/>
      </t>
    </mdx>
    <mdx n="0" f="v">
      <t c="5" si="35">
        <n x="200"/>
        <n x="32"/>
        <n x="13"/>
        <n x="36"/>
        <n x="179" s="1"/>
      </t>
    </mdx>
    <mdx n="0" f="v">
      <t c="5" si="35">
        <n x="200"/>
        <n x="32"/>
        <n x="2"/>
        <n x="45"/>
        <n x="179" s="1"/>
      </t>
    </mdx>
    <mdx n="0" f="v">
      <t c="5" si="31">
        <n x="200"/>
        <n x="19"/>
        <n x="2"/>
        <n x="8"/>
        <n x="179" s="1"/>
      </t>
    </mdx>
    <mdx n="0" f="v">
      <t c="5" si="35">
        <n x="200"/>
        <n x="32"/>
        <n x="23"/>
        <n x="36"/>
        <n x="179" s="1"/>
      </t>
    </mdx>
    <mdx n="0" f="v">
      <t c="5" si="31">
        <n x="200"/>
        <n x="19"/>
        <n x="22"/>
        <n x="8"/>
        <n x="179" s="1"/>
      </t>
    </mdx>
    <mdx n="0" f="v">
      <t c="5" si="31">
        <n x="200"/>
        <n x="19"/>
        <n x="17"/>
        <n x="8"/>
        <n x="179" s="1"/>
      </t>
    </mdx>
    <mdx n="0" f="v">
      <t c="5" si="31">
        <n x="200"/>
        <n x="19"/>
        <n x="5"/>
        <n x="30"/>
        <n x="179" s="1"/>
      </t>
    </mdx>
    <mdx n="0" f="v">
      <t c="5" si="31">
        <n x="200"/>
        <n x="19"/>
        <n x="1"/>
        <n x="25"/>
        <n x="179" s="1"/>
      </t>
    </mdx>
    <mdx n="0" f="v">
      <t c="5" si="31">
        <n x="200"/>
        <n x="19"/>
        <n x="23"/>
        <n x="30"/>
        <n x="179" s="1"/>
      </t>
    </mdx>
    <mdx n="0" f="v">
      <t c="5" si="31">
        <n x="200"/>
        <n x="19"/>
        <n x="21"/>
        <n x="30"/>
        <n x="179" s="1"/>
      </t>
    </mdx>
    <mdx n="0" f="v">
      <t c="5" si="31">
        <n x="200"/>
        <n x="19"/>
        <n x="16"/>
        <n x="8"/>
        <n x="179" s="1"/>
      </t>
    </mdx>
    <mdx n="0" f="v">
      <t c="5" si="31">
        <n x="200"/>
        <n x="19"/>
        <n x="29"/>
        <n x="30"/>
        <n x="179" s="1"/>
      </t>
    </mdx>
    <mdx n="0" f="v">
      <t c="5" si="31">
        <n x="200"/>
        <n x="19"/>
        <n x="12"/>
        <n x="8"/>
        <n x="179" s="1"/>
      </t>
    </mdx>
    <mdx n="0" f="v">
      <t c="5" si="31">
        <n x="200"/>
        <n x="19"/>
        <n x="26"/>
        <n x="8"/>
        <n x="179" s="1"/>
      </t>
    </mdx>
    <mdx n="0" f="v">
      <t c="5" si="31">
        <n x="200"/>
        <n x="19"/>
        <n x="21"/>
        <n x="8"/>
        <n x="179" s="1"/>
      </t>
    </mdx>
    <mdx n="0" f="v">
      <t c="5" si="31">
        <n x="200"/>
        <n x="19"/>
        <n x="28"/>
        <n x="25"/>
        <n x="179" s="1"/>
      </t>
    </mdx>
    <mdx n="0" f="v">
      <t c="5" si="35">
        <n x="200"/>
        <n x="32"/>
        <n x="10"/>
        <n x="45"/>
        <n x="179" s="1"/>
      </t>
    </mdx>
    <mdx n="0" f="v">
      <t c="5" si="31">
        <n x="200"/>
        <n x="19"/>
        <n x="13"/>
        <n x="8"/>
        <n x="179" s="1"/>
      </t>
    </mdx>
    <mdx n="0" f="v">
      <t c="5" si="31">
        <n x="200"/>
        <n x="19"/>
        <n x="22"/>
        <n x="25"/>
        <n x="179" s="1"/>
      </t>
    </mdx>
    <mdx n="0" f="v">
      <t c="5" si="31">
        <n x="200"/>
        <n x="19"/>
        <n x="15"/>
        <n x="25"/>
        <n x="179" s="1"/>
      </t>
    </mdx>
    <mdx n="0" f="v">
      <t c="5" si="31">
        <n x="200"/>
        <n x="19"/>
        <n x="15"/>
        <n x="8"/>
        <n x="179" s="1"/>
      </t>
    </mdx>
    <mdx n="0" f="v">
      <t c="5" si="31">
        <n x="200"/>
        <n x="19"/>
        <n x="12"/>
        <n x="25"/>
        <n x="179" s="1"/>
      </t>
    </mdx>
    <mdx n="0" f="v">
      <t c="5" si="31">
        <n x="200"/>
        <n x="19"/>
        <n x="21"/>
        <n x="25"/>
        <n x="179" s="1"/>
      </t>
    </mdx>
    <mdx n="0" f="v">
      <t c="5" si="31">
        <n x="200"/>
        <n x="19"/>
        <n x="27"/>
        <n x="30"/>
        <n x="179" s="1"/>
      </t>
    </mdx>
    <mdx n="0" f="v">
      <t c="5" si="31">
        <n x="200"/>
        <n x="19"/>
        <n x="3"/>
        <n x="30"/>
        <n x="179" s="1"/>
      </t>
    </mdx>
    <mdx n="0" f="v">
      <t c="5" si="31">
        <n x="200"/>
        <n x="19"/>
        <n x="3"/>
        <n x="25"/>
        <n x="179" s="1"/>
      </t>
    </mdx>
    <mdx n="0" f="v">
      <t c="5" si="31">
        <n x="200"/>
        <n x="19"/>
        <n x="24"/>
        <n x="30"/>
        <n x="179" s="1"/>
      </t>
    </mdx>
    <mdx n="0" f="v">
      <t c="5" si="31">
        <n x="200"/>
        <n x="19"/>
        <n x="24"/>
        <n x="25"/>
        <n x="179" s="1"/>
      </t>
    </mdx>
    <mdx n="0" f="v">
      <t c="5" si="31">
        <n x="200"/>
        <n x="19"/>
        <n x="2"/>
        <n x="25"/>
        <n x="179" s="1"/>
      </t>
    </mdx>
    <mdx n="0" f="v">
      <t c="5" si="31">
        <n x="200"/>
        <n x="19"/>
        <n x="2"/>
        <n x="30"/>
        <n x="179" s="1"/>
      </t>
    </mdx>
    <mdx n="0" f="v">
      <t c="5" si="31">
        <n x="200"/>
        <n x="19"/>
        <n x="13"/>
        <n x="30"/>
        <n x="179" s="1"/>
      </t>
    </mdx>
    <mdx n="0" f="v">
      <t c="5" si="31">
        <n x="200"/>
        <n x="19"/>
        <n x="16"/>
        <n x="30"/>
        <n x="179" s="1"/>
      </t>
    </mdx>
    <mdx n="0" f="v">
      <t c="5" si="31">
        <n x="200"/>
        <n x="19"/>
        <n x="16"/>
        <n x="25"/>
        <n x="179" s="1"/>
      </t>
    </mdx>
    <mdx n="0" f="v">
      <t c="5" si="31">
        <n x="200"/>
        <n x="19"/>
        <n x="18"/>
        <n x="30"/>
        <n x="179" s="1"/>
      </t>
    </mdx>
    <mdx n="0" f="v">
      <t c="5" si="31">
        <n x="200"/>
        <n x="19"/>
        <n x="18"/>
        <n x="25"/>
        <n x="179" s="1"/>
      </t>
    </mdx>
    <mdx n="0" f="v">
      <t c="5" si="31">
        <n x="200"/>
        <n x="19"/>
        <n x="18"/>
        <n x="8"/>
        <n x="179" s="1"/>
      </t>
    </mdx>
    <mdx n="0" f="v">
      <t c="5" si="31">
        <n x="200"/>
        <n x="19"/>
        <n x="6"/>
        <n x="8"/>
        <n x="179" s="1"/>
      </t>
    </mdx>
    <mdx n="0" f="v">
      <t c="5" si="31">
        <n x="200"/>
        <n x="19"/>
        <n x="6"/>
        <n x="25"/>
        <n x="179" s="1"/>
      </t>
    </mdx>
    <mdx n="0" f="v">
      <t c="5" si="31">
        <n x="200"/>
        <n x="19"/>
        <n x="6"/>
        <n x="30"/>
        <n x="179" s="1"/>
      </t>
    </mdx>
    <mdx n="0" f="v">
      <t c="5" si="31">
        <n x="200"/>
        <n x="19"/>
        <n x="7"/>
        <n x="8"/>
        <n x="179" s="1"/>
      </t>
    </mdx>
    <mdx n="0" f="v">
      <t c="5" si="31">
        <n x="200"/>
        <n x="19"/>
        <n x="7"/>
        <n x="25"/>
        <n x="179" s="1"/>
      </t>
    </mdx>
    <mdx n="0" f="v">
      <t c="5" si="31">
        <n x="200"/>
        <n x="19"/>
        <n x="7"/>
        <n x="30"/>
        <n x="179" s="1"/>
      </t>
    </mdx>
    <mdx n="0" f="v">
      <t c="5" si="31">
        <n x="200"/>
        <n x="19"/>
        <n x="11"/>
        <n x="30"/>
        <n x="179" s="1"/>
      </t>
    </mdx>
    <mdx n="0" f="v">
      <t c="5" si="31">
        <n x="200"/>
        <n x="19"/>
        <n x="15"/>
        <n x="30"/>
        <n x="179" s="1"/>
      </t>
    </mdx>
    <mdx n="0" f="v">
      <t c="5" si="31">
        <n x="200"/>
        <n x="19"/>
        <n x="10"/>
        <n x="8"/>
        <n x="179" s="1"/>
      </t>
    </mdx>
    <mdx n="0" f="v">
      <t c="5" si="31">
        <n x="200"/>
        <n x="19"/>
        <n x="29"/>
        <n x="8"/>
        <n x="179" s="1"/>
      </t>
    </mdx>
    <mdx n="0" f="v">
      <t c="5" si="31">
        <n x="200"/>
        <n x="19"/>
        <n x="1"/>
        <n x="30"/>
        <n x="179" s="1"/>
      </t>
    </mdx>
    <mdx n="0" f="v">
      <t c="5" si="31">
        <n x="200"/>
        <n x="19"/>
        <n x="28"/>
        <n x="8"/>
        <n x="179" s="1"/>
      </t>
    </mdx>
    <mdx n="0" f="v">
      <t c="5" si="31">
        <n x="200"/>
        <n x="19"/>
        <n x="11"/>
        <n x="8"/>
        <n x="179" s="1"/>
      </t>
    </mdx>
    <mdx n="0" f="v">
      <t c="5" si="31">
        <n x="200"/>
        <n x="19"/>
        <n x="20"/>
        <n x="25"/>
        <n x="179" s="1"/>
      </t>
    </mdx>
    <mdx n="0" f="v">
      <t c="5" si="31">
        <n x="200"/>
        <n x="19"/>
        <n x="10"/>
        <n x="25"/>
        <n x="179" s="1"/>
      </t>
    </mdx>
    <mdx n="0" f="v">
      <t c="5" si="31">
        <n x="200"/>
        <n x="19"/>
        <n x="28"/>
        <n x="30"/>
        <n x="179" s="1"/>
      </t>
    </mdx>
    <mdx n="0" f="v">
      <t c="5" si="31">
        <n x="200"/>
        <n x="19"/>
        <n x="13"/>
        <n x="25"/>
        <n x="179" s="1"/>
      </t>
    </mdx>
    <mdx n="0" f="v">
      <t c="5" si="31">
        <n x="200"/>
        <n x="19"/>
        <n x="20"/>
        <n x="30"/>
        <n x="179" s="1"/>
      </t>
    </mdx>
    <mdx n="0" f="v">
      <t c="5" si="31">
        <n x="200"/>
        <n x="19"/>
        <n x="5"/>
        <n x="25"/>
        <n x="179" s="1"/>
      </t>
    </mdx>
    <mdx n="0" f="v">
      <t c="5" si="31">
        <n x="200"/>
        <n x="19"/>
        <n x="11"/>
        <n x="25"/>
        <n x="179" s="1"/>
      </t>
    </mdx>
    <mdx n="0" f="v">
      <t c="5" si="31">
        <n x="200"/>
        <n x="19"/>
        <n x="22"/>
        <n x="30"/>
        <n x="179" s="1"/>
      </t>
    </mdx>
    <mdx n="0" f="v">
      <t c="4" si="31">
        <n x="178"/>
        <n x="154"/>
        <n x="33"/>
        <n x="179" s="1"/>
      </t>
    </mdx>
    <mdx n="0" f="v">
      <t c="4" si="31">
        <n x="178"/>
        <n x="42"/>
        <n x="33"/>
        <n x="179" s="1"/>
      </t>
    </mdx>
    <mdx n="0" f="v">
      <t c="4" si="31">
        <n x="178"/>
        <n x="150"/>
        <n x="33"/>
        <n x="179" s="1"/>
      </t>
    </mdx>
    <mdx n="0" f="v">
      <t c="4" si="31">
        <n x="178"/>
        <n x="51"/>
        <n x="33"/>
        <n x="179" s="1"/>
      </t>
    </mdx>
    <mdx n="0" f="v">
      <t c="4" si="31">
        <n x="178"/>
        <n x="48"/>
        <n x="33"/>
        <n x="179" s="1"/>
      </t>
    </mdx>
    <mdx n="0" f="v">
      <t c="4" si="31">
        <n x="178"/>
        <n x="46"/>
        <n x="33"/>
        <n x="179" s="1"/>
      </t>
    </mdx>
    <mdx n="0" f="v">
      <t c="4" si="31">
        <n x="178"/>
        <n x="158"/>
        <n x="33"/>
        <n x="179" s="1"/>
      </t>
    </mdx>
    <mdx n="0" f="v">
      <t c="4" si="31">
        <n x="178"/>
        <n x="40"/>
        <n x="33"/>
        <n x="179" s="1"/>
      </t>
    </mdx>
    <mdx n="0" f="v">
      <t c="4" si="31">
        <n x="178"/>
        <n x="54"/>
        <n x="33"/>
        <n x="179" s="1"/>
      </t>
    </mdx>
    <mdx n="0" f="v">
      <t c="4" si="31">
        <n x="178"/>
        <n x="36"/>
        <n x="33"/>
        <n x="179" s="1"/>
      </t>
    </mdx>
    <mdx n="0" f="v">
      <t c="4" si="31">
        <n x="178"/>
        <n x="53"/>
        <n x="33"/>
        <n x="179" s="1"/>
      </t>
    </mdx>
    <mdx n="0" f="v">
      <t c="4" si="31">
        <n x="178"/>
        <n x="41"/>
        <n x="33"/>
        <n x="179" s="1"/>
      </t>
    </mdx>
    <mdx n="0" f="v">
      <t c="4" si="31">
        <n x="178"/>
        <n x="49"/>
        <n x="33"/>
        <n x="179" s="1"/>
      </t>
    </mdx>
    <mdx n="0" f="v">
      <t c="4" si="31">
        <n x="178"/>
        <n x="47"/>
        <n x="33"/>
        <n x="179" s="1"/>
      </t>
    </mdx>
    <mdx n="0" f="v">
      <t c="4" si="31">
        <n x="178"/>
        <n x="39"/>
        <n x="33"/>
        <n x="179" s="1"/>
      </t>
    </mdx>
    <mdx n="0" f="v">
      <t c="4" si="31">
        <n x="178"/>
        <n x="156"/>
        <n x="33"/>
        <n x="179" s="1"/>
      </t>
    </mdx>
    <mdx n="0" f="v">
      <t c="4" si="31">
        <n x="178"/>
        <n x="45"/>
        <n x="33"/>
        <n x="179" s="1"/>
      </t>
    </mdx>
    <mdx n="0" f="v">
      <t c="4" si="31">
        <n x="178"/>
        <n x="50"/>
        <n x="33"/>
        <n x="179" s="1"/>
      </t>
    </mdx>
    <mdx n="0" f="v">
      <t c="4" si="31">
        <n x="178"/>
        <n x="43"/>
        <n x="33"/>
        <n x="179" s="1"/>
      </t>
    </mdx>
    <mdx n="0" f="v">
      <t c="4" si="31">
        <n x="178"/>
        <n x="52"/>
        <n x="33"/>
        <n x="179" s="1"/>
      </t>
    </mdx>
    <mdx n="0" f="v">
      <t c="4" si="31">
        <n x="178"/>
        <n x="55"/>
        <n x="33"/>
        <n x="179" s="1"/>
      </t>
    </mdx>
    <mdx n="0" f="v">
      <t c="4" si="31">
        <n x="178"/>
        <n x="38"/>
        <n x="33"/>
        <n x="179" s="1"/>
      </t>
    </mdx>
    <mdx n="0" f="v">
      <t c="4" si="31">
        <n x="178"/>
        <n x="153"/>
        <n x="33"/>
        <n x="179" s="1"/>
      </t>
    </mdx>
    <mdx n="0" f="v">
      <t c="4" si="31">
        <n x="178"/>
        <n x="44"/>
        <n x="33"/>
        <n x="179" s="1"/>
      </t>
    </mdx>
    <mdx n="0" f="v">
      <t c="4" si="31">
        <n x="178"/>
        <n x="149"/>
        <n x="33"/>
        <n x="179" s="1"/>
      </t>
    </mdx>
    <mdx n="0" f="v">
      <t c="4" si="31">
        <n x="178"/>
        <n x="175"/>
        <n x="33"/>
        <n x="179" s="1"/>
      </t>
    </mdx>
    <mdx n="0" f="v">
      <t c="4" si="31">
        <n x="178"/>
        <n x="56"/>
        <n x="33"/>
        <n x="179" s="1"/>
      </t>
    </mdx>
    <mdx n="0" f="v">
      <t c="4" si="31">
        <n x="178"/>
        <n x="37"/>
        <n x="33"/>
        <n x="179" s="1"/>
      </t>
    </mdx>
    <mdx n="0" f="v">
      <t c="4" si="35">
        <n x="178"/>
        <n x="149"/>
        <n x="34"/>
        <n x="179" s="1"/>
      </t>
    </mdx>
    <mdx n="0" f="v">
      <t c="4" si="35">
        <n x="200"/>
        <n x="34"/>
        <n x="102"/>
        <n x="179" s="1"/>
      </t>
    </mdx>
    <mdx n="0" f="v">
      <t c="4" si="35">
        <n x="200"/>
        <n x="34"/>
        <n x="47"/>
        <n x="179" s="1"/>
      </t>
    </mdx>
    <mdx n="0" f="v">
      <t c="4" si="31">
        <n x="178"/>
        <n x="41"/>
        <n x="19"/>
        <n x="179" s="1"/>
      </t>
    </mdx>
    <mdx n="0" f="v">
      <t c="4" si="31">
        <n x="178"/>
        <n x="55"/>
        <n x="19"/>
        <n x="179" s="1"/>
      </t>
    </mdx>
    <mdx n="0" f="v">
      <t c="4" si="35">
        <n x="178"/>
        <n x="52"/>
        <n x="32"/>
        <n x="179" s="1"/>
      </t>
    </mdx>
    <mdx n="0" f="v">
      <t c="4" si="35">
        <n x="178"/>
        <n x="34"/>
        <n x="47"/>
        <n x="179" s="1"/>
      </t>
    </mdx>
    <mdx n="0" f="v">
      <t c="4" si="35">
        <n x="178"/>
        <n x="153"/>
        <n x="34"/>
        <n x="179" s="1"/>
      </t>
    </mdx>
    <mdx n="0" f="v">
      <t c="4" si="35">
        <n x="178"/>
        <n x="44"/>
        <n x="32"/>
        <n x="179" s="1"/>
      </t>
    </mdx>
    <mdx n="0" f="v">
      <t c="4" si="31">
        <n x="178"/>
        <n x="19"/>
        <n x="63"/>
        <n x="179" s="1"/>
      </t>
    </mdx>
    <mdx n="0" f="v">
      <t c="4" si="35">
        <n x="178"/>
        <n x="43"/>
        <n x="34"/>
        <n x="179" s="1"/>
      </t>
    </mdx>
    <mdx n="0" f="v">
      <t c="4" si="35">
        <n x="178"/>
        <n x="34"/>
        <n x="142"/>
        <n x="179" s="1"/>
      </t>
    </mdx>
    <mdx n="0" f="v">
      <t c="4" si="35">
        <n x="200"/>
        <n x="32"/>
        <n x="80"/>
        <n x="179" s="1"/>
      </t>
    </mdx>
    <mdx n="0" f="v">
      <t c="4" si="31">
        <n x="200"/>
        <n x="19"/>
        <n x="48"/>
        <n x="179" s="1"/>
      </t>
    </mdx>
    <mdx n="0" f="v">
      <t c="4" si="35">
        <n x="178"/>
        <n x="32"/>
        <n x="42"/>
        <n x="179" s="1"/>
      </t>
    </mdx>
    <mdx n="0" f="v">
      <t c="4" si="35">
        <n x="178"/>
        <n x="175"/>
        <n x="32"/>
        <n x="179" s="1"/>
      </t>
    </mdx>
    <mdx n="0" f="v">
      <t c="4" si="35">
        <n x="178"/>
        <n x="32"/>
        <n x="88"/>
        <n x="179" s="1"/>
      </t>
    </mdx>
    <mdx n="0" f="v">
      <t c="4" si="35">
        <n x="178"/>
        <n x="49"/>
        <n x="34"/>
        <n x="179" s="1"/>
      </t>
    </mdx>
    <mdx n="0" f="v">
      <t c="4" si="35">
        <n x="178"/>
        <n x="46"/>
        <n x="32"/>
        <n x="179" s="1"/>
      </t>
    </mdx>
    <mdx n="0" f="v">
      <t c="4" si="31">
        <n x="178"/>
        <n x="19"/>
        <n x="74"/>
        <n x="179" s="1"/>
      </t>
    </mdx>
    <mdx n="0" f="v">
      <t c="4" si="35">
        <n x="178"/>
        <n x="51"/>
        <n x="34"/>
        <n x="179" s="1"/>
      </t>
    </mdx>
    <mdx n="0" f="v">
      <t c="4" si="31">
        <n x="178"/>
        <n x="19"/>
        <n x="80"/>
        <n x="179" s="1"/>
      </t>
    </mdx>
    <mdx n="0" f="v">
      <t c="4" si="35">
        <n x="178"/>
        <n x="49"/>
        <n x="32"/>
        <n x="179" s="1"/>
      </t>
    </mdx>
    <mdx n="0" f="v">
      <t c="4" si="31">
        <n x="178"/>
        <n x="51"/>
        <n x="19"/>
        <n x="179" s="1"/>
      </t>
    </mdx>
    <mdx n="0" f="v">
      <t c="4" si="35">
        <n x="178"/>
        <n x="32"/>
        <n x="134"/>
        <n x="179" s="1"/>
      </t>
    </mdx>
    <mdx n="0" f="v">
      <t c="4" si="35">
        <n x="178"/>
        <n x="32"/>
        <n x="132"/>
        <n x="179" s="1"/>
      </t>
    </mdx>
    <mdx n="0" f="v">
      <t c="4" si="35">
        <n x="178"/>
        <n x="39"/>
        <n x="34"/>
        <n x="179" s="1"/>
      </t>
    </mdx>
    <mdx n="0" f="v">
      <t c="4" si="31">
        <n x="178"/>
        <n x="49"/>
        <n x="19"/>
        <n x="179" s="1"/>
      </t>
    </mdx>
    <mdx n="0" f="v">
      <t c="4" si="35">
        <n x="178"/>
        <n x="55"/>
        <n x="32"/>
        <n x="179" s="1"/>
      </t>
    </mdx>
    <mdx n="0" f="v">
      <t c="4" si="31">
        <n x="178"/>
        <n x="40"/>
        <n x="19"/>
        <n x="179" s="1"/>
      </t>
    </mdx>
    <mdx n="0" f="v">
      <t c="4" si="35">
        <n x="178"/>
        <n x="150"/>
        <n x="34"/>
        <n x="179" s="1"/>
      </t>
    </mdx>
    <mdx n="0" f="v">
      <t c="4" si="35">
        <n x="178"/>
        <n x="32"/>
        <n x="103"/>
        <n x="179" s="1"/>
      </t>
    </mdx>
    <mdx n="0" f="v">
      <t c="4" si="35">
        <n x="200"/>
        <n x="34"/>
        <n x="62"/>
        <n x="179" s="1"/>
      </t>
    </mdx>
    <mdx n="0" f="v">
      <t c="4" si="31">
        <n x="178"/>
        <n x="37"/>
        <n x="19"/>
        <n x="179" s="1"/>
      </t>
    </mdx>
    <mdx n="0" f="v">
      <t c="4" si="35">
        <n x="178"/>
        <n x="56"/>
        <n x="32"/>
        <n x="179" s="1"/>
      </t>
    </mdx>
    <mdx n="0" f="v">
      <t c="4" si="31">
        <n x="178"/>
        <n x="46"/>
        <n x="19"/>
        <n x="179" s="1"/>
      </t>
    </mdx>
    <mdx n="0" f="v">
      <t c="4" si="35">
        <n x="178"/>
        <n x="32"/>
        <n x="126"/>
        <n x="179" s="1"/>
      </t>
    </mdx>
    <mdx n="0" f="v">
      <t c="4" si="35">
        <n x="200"/>
        <n x="34"/>
        <n x="92"/>
        <n x="179" s="1"/>
      </t>
    </mdx>
    <mdx n="0" f="v">
      <t c="4" si="31">
        <n x="200"/>
        <n x="19"/>
        <n x="71"/>
        <n x="179" s="1"/>
      </t>
    </mdx>
    <mdx n="0" f="v">
      <t c="4" si="31">
        <n x="178"/>
        <n x="19"/>
        <n x="97"/>
        <n x="179" s="1"/>
      </t>
    </mdx>
    <mdx n="0" f="v">
      <t c="4" si="31">
        <n x="178"/>
        <n x="33"/>
        <n x="108"/>
        <n x="179" s="1"/>
      </t>
    </mdx>
    <mdx n="0" f="v">
      <t c="4" si="31">
        <n x="200"/>
        <n x="19"/>
        <n x="168"/>
        <n x="179" s="1"/>
      </t>
    </mdx>
    <mdx n="0" f="v">
      <t c="4" si="35">
        <n x="200"/>
        <n x="34"/>
        <n x="106"/>
        <n x="179" s="1"/>
      </t>
    </mdx>
    <mdx n="0" f="v">
      <t c="4" si="31">
        <n x="200"/>
        <n x="33"/>
        <n x="154"/>
        <n x="179" s="1"/>
      </t>
    </mdx>
    <mdx n="0" f="v">
      <t c="4" si="35">
        <n x="178"/>
        <n x="32"/>
        <n x="58"/>
        <n x="179" s="1"/>
      </t>
    </mdx>
    <mdx n="0" f="v">
      <t c="4" si="35">
        <n x="178"/>
        <n x="34"/>
        <n x="73"/>
        <n x="179" s="1"/>
      </t>
    </mdx>
    <mdx n="0" f="v">
      <t c="4" si="35">
        <n x="178"/>
        <n x="32"/>
        <n x="142"/>
        <n x="179" s="1"/>
      </t>
    </mdx>
    <mdx n="0" f="v">
      <t c="4" si="31">
        <n x="178"/>
        <n x="33"/>
        <n x="73"/>
        <n x="179" s="1"/>
      </t>
    </mdx>
    <mdx n="0" f="v">
      <t c="4" si="31">
        <n x="200"/>
        <n x="33"/>
        <n x="143"/>
        <n x="179" s="1"/>
      </t>
    </mdx>
    <mdx n="0" f="v">
      <t c="4" si="31">
        <n x="178"/>
        <n x="33"/>
        <n x="157"/>
        <n x="179" s="1"/>
      </t>
    </mdx>
    <mdx n="0" f="v">
      <t c="4" si="35">
        <n x="200"/>
        <n x="32"/>
        <n x="155"/>
        <n x="179" s="1"/>
      </t>
    </mdx>
    <mdx n="0" f="v">
      <t c="4" si="35">
        <n x="200"/>
        <n x="34"/>
        <n x="81"/>
        <n x="179" s="1"/>
      </t>
    </mdx>
    <mdx n="0" f="v">
      <t c="4" si="31">
        <n x="200"/>
        <n x="19"/>
        <n x="172"/>
        <n x="179" s="1"/>
      </t>
    </mdx>
    <mdx n="0" f="v">
      <t c="4" si="31">
        <n x="200"/>
        <n x="19"/>
        <n x="126"/>
        <n x="179" s="1"/>
      </t>
    </mdx>
    <mdx n="0" f="v">
      <t c="4" si="35">
        <n x="178"/>
        <n x="34"/>
        <n x="167"/>
        <n x="179" s="1"/>
      </t>
    </mdx>
    <mdx n="0" f="v">
      <t c="4" si="35">
        <n x="200"/>
        <n x="34"/>
        <n x="104"/>
        <n x="179" s="1"/>
      </t>
    </mdx>
    <mdx n="0" f="v">
      <t c="4" si="31">
        <n x="200"/>
        <n x="19"/>
        <n x="118"/>
        <n x="179" s="1"/>
      </t>
    </mdx>
    <mdx n="0" f="v">
      <t c="4" si="31">
        <n x="178"/>
        <n x="47"/>
        <n x="19"/>
        <n x="179" s="1"/>
      </t>
    </mdx>
    <mdx n="0" f="v">
      <t c="4" si="31">
        <n x="200"/>
        <n x="19"/>
        <n x="64"/>
        <n x="179" s="1"/>
      </t>
    </mdx>
    <mdx n="0" f="v">
      <t c="4" si="31">
        <n x="200"/>
        <n x="33"/>
        <n x="88"/>
        <n x="179" s="1"/>
      </t>
    </mdx>
    <mdx n="0" f="v">
      <t c="4" si="35">
        <n x="178"/>
        <n x="54"/>
        <n x="32"/>
        <n x="179" s="1"/>
      </t>
    </mdx>
    <mdx n="0" f="v">
      <t c="4" si="35">
        <n x="178"/>
        <n x="47"/>
        <n x="32"/>
        <n x="179" s="1"/>
      </t>
    </mdx>
    <mdx n="0" f="v">
      <t c="4" si="35">
        <n x="178"/>
        <n x="32"/>
        <n x="130"/>
        <n x="179" s="1"/>
      </t>
    </mdx>
    <mdx n="0" f="v">
      <t c="4" si="35">
        <n x="200"/>
        <n x="32"/>
        <n x="44"/>
        <n x="179" s="1"/>
      </t>
    </mdx>
    <mdx n="0" f="v">
      <t c="4" si="31">
        <n x="178"/>
        <n x="19"/>
        <n x="40"/>
        <n x="179" s="1"/>
      </t>
    </mdx>
    <mdx n="0" f="v">
      <t c="4" si="31">
        <n x="200"/>
        <n x="19"/>
        <n x="134"/>
        <n x="179" s="1"/>
      </t>
    </mdx>
    <mdx n="0" f="v">
      <t c="4" si="35">
        <n x="200"/>
        <n x="34"/>
        <n x="58"/>
        <n x="179" s="1"/>
      </t>
    </mdx>
    <mdx n="0" f="v">
      <t c="4" si="31">
        <n x="178"/>
        <n x="33"/>
        <n x="143"/>
        <n x="179" s="1"/>
      </t>
    </mdx>
    <mdx n="0" f="v">
      <t c="4" si="35">
        <n x="178"/>
        <n x="34"/>
        <n x="108"/>
        <n x="179" s="1"/>
      </t>
    </mdx>
    <mdx n="0" f="v">
      <t c="4" si="35">
        <n x="200"/>
        <n x="34"/>
        <n x="135"/>
        <n x="179" s="1"/>
      </t>
    </mdx>
    <mdx n="0" f="v">
      <t c="4" si="31">
        <n x="200"/>
        <n x="33"/>
        <n x="48"/>
        <n x="179" s="1"/>
      </t>
    </mdx>
    <mdx n="0" f="v">
      <t c="4" si="31">
        <n x="200"/>
        <n x="33"/>
        <n x="64"/>
        <n x="179" s="1"/>
      </t>
    </mdx>
    <mdx n="0" f="v">
      <t c="4" si="31">
        <n x="178"/>
        <n x="33"/>
        <n x="102"/>
        <n x="179" s="1"/>
      </t>
    </mdx>
    <mdx n="0" f="v">
      <t c="4" si="35">
        <n x="178"/>
        <n x="44"/>
        <n x="34"/>
        <n x="179" s="1"/>
      </t>
    </mdx>
    <mdx n="0" f="v">
      <t c="4" si="31">
        <n x="178"/>
        <n x="19"/>
        <n x="115"/>
        <n x="179" s="1"/>
      </t>
    </mdx>
    <mdx n="0" f="v">
      <t c="4" si="31">
        <n x="200"/>
        <n x="19"/>
        <n x="58"/>
        <n x="179" s="1"/>
      </t>
    </mdx>
    <mdx n="0" f="v">
      <t c="4" si="31">
        <n x="178"/>
        <n x="154"/>
        <n x="19"/>
        <n x="179" s="1"/>
      </t>
    </mdx>
    <mdx n="0" f="v">
      <t c="4" si="31">
        <n x="178"/>
        <n x="50"/>
        <n x="19"/>
        <n x="179" s="1"/>
      </t>
    </mdx>
    <mdx n="0" f="v">
      <t c="4" si="35">
        <n x="178"/>
        <n x="34"/>
        <n x="81"/>
        <n x="179" s="1"/>
      </t>
    </mdx>
    <mdx n="0" f="v">
      <t c="4" si="35">
        <n x="200"/>
        <n x="32"/>
        <n x="58"/>
        <n x="179" s="1"/>
      </t>
    </mdx>
    <mdx n="0" f="v">
      <t c="4" si="31">
        <n x="178"/>
        <n x="19"/>
        <n x="141"/>
        <n x="179" s="1"/>
      </t>
    </mdx>
    <mdx n="0" f="v">
      <t c="4" si="35">
        <n x="178"/>
        <n x="45"/>
        <n x="34"/>
        <n x="179" s="1"/>
      </t>
    </mdx>
    <mdx n="0" f="v">
      <t c="4" si="35">
        <n x="178"/>
        <n x="32"/>
        <n x="97"/>
        <n x="179" s="1"/>
      </t>
    </mdx>
    <mdx n="0" f="v">
      <t c="4" si="31">
        <n x="200"/>
        <n x="19"/>
        <n x="62"/>
        <n x="179" s="1"/>
      </t>
    </mdx>
    <mdx n="0" f="v">
      <t c="4" si="35">
        <n x="200"/>
        <n x="32"/>
        <n x="115"/>
        <n x="179" s="1"/>
      </t>
    </mdx>
    <mdx n="0" f="v">
      <t c="4" si="35">
        <n x="178"/>
        <n x="34"/>
        <n x="38"/>
        <n x="179" s="1"/>
      </t>
    </mdx>
    <mdx n="0" f="v">
      <t c="4" si="31">
        <n x="178"/>
        <n x="33"/>
        <n x="131"/>
        <n x="179" s="1"/>
      </t>
    </mdx>
    <mdx n="0" f="v">
      <t c="4" si="31">
        <n x="178"/>
        <n x="42"/>
        <n x="19"/>
        <n x="179" s="1"/>
      </t>
    </mdx>
    <mdx n="0" f="v">
      <t c="4" si="35">
        <n x="200"/>
        <n x="34"/>
        <n x="38"/>
        <n x="179" s="1"/>
      </t>
    </mdx>
    <mdx n="0" f="v">
      <t c="4" si="31">
        <n x="200"/>
        <n x="33"/>
        <n x="151"/>
        <n x="179" s="1"/>
      </t>
    </mdx>
    <mdx n="0" f="v">
      <t c="4" si="35">
        <n x="200"/>
        <n x="32"/>
        <n x="89"/>
        <n x="179" s="1"/>
      </t>
    </mdx>
    <mdx n="0" f="v">
      <t c="4" si="35">
        <n x="178"/>
        <n x="34"/>
        <n x="91"/>
        <n x="179" s="1"/>
      </t>
    </mdx>
    <mdx n="0" f="v">
      <t c="4" si="31">
        <n x="178"/>
        <n x="33"/>
        <n x="138"/>
        <n x="179" s="1"/>
      </t>
    </mdx>
    <mdx n="0" f="v">
      <t c="4" si="35">
        <n x="178"/>
        <n x="34"/>
        <n x="124"/>
        <n x="179" s="1"/>
      </t>
    </mdx>
    <mdx n="0" f="v">
      <t c="4" si="35">
        <n x="178"/>
        <n x="32"/>
        <n x="168"/>
        <n x="179" s="1"/>
      </t>
    </mdx>
    <mdx n="0" f="v">
      <t c="4" si="35">
        <n x="200"/>
        <n x="32"/>
        <n x="145"/>
        <n x="179" s="1"/>
      </t>
    </mdx>
    <mdx n="0" f="v">
      <t c="4" si="35">
        <n x="200"/>
        <n x="34"/>
        <n x="61"/>
        <n x="179" s="1"/>
      </t>
    </mdx>
    <mdx n="0" f="v">
      <t c="4" si="35">
        <n x="178"/>
        <n x="32"/>
        <n x="85"/>
        <n x="179" s="1"/>
      </t>
    </mdx>
    <mdx n="0" f="v">
      <t c="4" si="35">
        <n x="178"/>
        <n x="34"/>
        <n x="157"/>
        <n x="179" s="1"/>
      </t>
    </mdx>
    <mdx n="0" f="v">
      <t c="4" si="35">
        <n x="200"/>
        <n x="32"/>
        <n x="125"/>
        <n x="179" s="1"/>
      </t>
    </mdx>
    <mdx n="0" f="v">
      <t c="4" si="31">
        <n x="200"/>
        <n x="33"/>
        <n x="38"/>
        <n x="179" s="1"/>
      </t>
    </mdx>
    <mdx n="0" f="v">
      <t c="4" si="35">
        <n x="200"/>
        <n x="32"/>
        <n x="97"/>
        <n x="179" s="1"/>
      </t>
    </mdx>
    <mdx n="0" f="v">
      <t c="4" si="35">
        <n x="178"/>
        <n x="34"/>
        <n x="136"/>
        <n x="179" s="1"/>
      </t>
    </mdx>
    <mdx n="0" f="v">
      <t c="5" si="35">
        <n x="178"/>
        <n x="32"/>
        <n x="177"/>
        <n x="45"/>
        <n x="179" s="1"/>
      </t>
    </mdx>
    <mdx n="0" f="v">
      <t c="5" si="35">
        <n x="178"/>
        <n x="32"/>
        <n x="9"/>
        <n x="45"/>
        <n x="179" s="1"/>
      </t>
    </mdx>
    <mdx n="0" f="v">
      <t c="5" si="35">
        <n x="178"/>
        <n x="32"/>
        <n x="2"/>
        <n x="36"/>
        <n x="179" s="1"/>
      </t>
    </mdx>
    <mdx n="0" f="v">
      <t c="5" si="35">
        <n x="178"/>
        <n x="32"/>
        <n x="22"/>
        <n x="37"/>
        <n x="179" s="1"/>
      </t>
    </mdx>
    <mdx n="0" f="v">
      <t c="4" si="35">
        <n x="178"/>
        <n x="36"/>
        <n x="34"/>
        <n x="179" s="1"/>
      </t>
    </mdx>
    <mdx n="0" f="v">
      <t c="4" si="35">
        <n x="178"/>
        <n x="39"/>
        <n x="32"/>
        <n x="179" s="1"/>
      </t>
    </mdx>
    <mdx n="0" f="v">
      <t c="4" si="31">
        <n x="200"/>
        <n x="19"/>
        <n x="113"/>
        <n x="179" s="1"/>
      </t>
    </mdx>
    <mdx n="0" f="v">
      <t c="4" si="35">
        <n x="200"/>
        <n x="34"/>
        <n x="154"/>
        <n x="179" s="1"/>
      </t>
    </mdx>
    <mdx n="0" f="v">
      <t c="4" si="35">
        <n x="200"/>
        <n x="32"/>
        <n x="168"/>
        <n x="179" s="1"/>
      </t>
    </mdx>
    <mdx n="0" f="v">
      <t c="4" si="31">
        <n x="200"/>
        <n x="33"/>
        <n x="62"/>
        <n x="179" s="1"/>
      </t>
    </mdx>
    <mdx n="0" f="v">
      <t c="4" si="31">
        <n x="200"/>
        <n x="19"/>
        <n x="121"/>
        <n x="179" s="1"/>
      </t>
    </mdx>
    <mdx n="0" f="v">
      <t c="4" si="31">
        <n x="178"/>
        <n x="33"/>
        <n x="152"/>
        <n x="179" s="1"/>
      </t>
    </mdx>
    <mdx n="0" f="v">
      <t c="4" si="31">
        <n x="200"/>
        <n x="19"/>
        <n x="101"/>
        <n x="179" s="1"/>
      </t>
    </mdx>
    <mdx n="0" f="v">
      <t c="4" si="35">
        <n x="200"/>
        <n x="32"/>
        <n x="78"/>
        <n x="179" s="1"/>
      </t>
    </mdx>
    <mdx n="0" f="v">
      <t c="4" si="31">
        <n x="178"/>
        <n x="19"/>
        <n x="153"/>
        <n x="179" s="1"/>
      </t>
    </mdx>
    <mdx n="0" f="v">
      <t c="4" si="35">
        <n x="178"/>
        <n x="34"/>
        <n x="112"/>
        <n x="179" s="1"/>
      </t>
    </mdx>
    <mdx n="0" f="v">
      <t c="4" si="31">
        <n x="200"/>
        <n x="19"/>
        <n x="150"/>
        <n x="179" s="1"/>
      </t>
    </mdx>
    <mdx n="0" f="v">
      <t c="4" si="31">
        <n x="178"/>
        <n x="33"/>
        <n x="94"/>
        <n x="179" s="1"/>
      </t>
    </mdx>
    <mdx n="0" f="v">
      <t c="4" si="35">
        <n x="178"/>
        <n x="34"/>
        <n x="129"/>
        <n x="179" s="1"/>
      </t>
    </mdx>
    <mdx n="0" f="v">
      <t c="4" si="31">
        <n x="200"/>
        <n x="33"/>
        <n x="73"/>
        <n x="179" s="1"/>
      </t>
    </mdx>
    <mdx n="0" f="v">
      <t c="4" si="35">
        <n x="200"/>
        <n x="32"/>
        <n x="52"/>
        <n x="179" s="1"/>
      </t>
    </mdx>
    <mdx n="0" f="v">
      <t c="4" si="31">
        <n x="178"/>
        <n x="19"/>
        <n x="99"/>
        <n x="179" s="1"/>
      </t>
    </mdx>
    <mdx n="0" f="v">
      <t c="4" si="31">
        <n x="178"/>
        <n x="33"/>
        <n x="153"/>
        <n x="179" s="1"/>
      </t>
    </mdx>
    <mdx n="0" f="v">
      <t c="4" si="31">
        <n x="200"/>
        <n x="33"/>
        <n x="59"/>
        <n x="179" s="1"/>
      </t>
    </mdx>
    <mdx n="0" f="v">
      <t c="4" si="31">
        <n x="178"/>
        <n x="19"/>
        <n x="122"/>
        <n x="179" s="1"/>
      </t>
    </mdx>
    <mdx n="0" f="v">
      <t c="4" si="35">
        <n x="200"/>
        <n x="34"/>
        <n x="133"/>
        <n x="179" s="1"/>
      </t>
    </mdx>
    <mdx n="0" f="v">
      <t c="4" si="31">
        <n x="200"/>
        <n x="33"/>
        <n x="113"/>
        <n x="179" s="1"/>
      </t>
    </mdx>
    <mdx n="0" f="v">
      <t c="4" si="31">
        <n x="178"/>
        <n x="33"/>
        <n x="42"/>
        <n x="179" s="1"/>
      </t>
    </mdx>
    <mdx n="0" f="v">
      <t c="4" si="31">
        <n x="178"/>
        <n x="19"/>
        <n x="48"/>
        <n x="179" s="1"/>
      </t>
    </mdx>
    <mdx n="0" f="v">
      <t c="4" si="35">
        <n x="200"/>
        <n x="32"/>
        <n x="87"/>
        <n x="179" s="1"/>
      </t>
    </mdx>
    <mdx n="0" f="v">
      <t c="4" si="31">
        <n x="178"/>
        <n x="33"/>
        <n x="164"/>
        <n x="179" s="1"/>
      </t>
    </mdx>
    <mdx n="0" f="v">
      <t c="5" si="35">
        <n x="178"/>
        <n x="32"/>
        <n x="29"/>
        <n x="37"/>
        <n x="179" s="1"/>
      </t>
    </mdx>
    <mdx n="0" f="v">
      <t c="5" si="35">
        <n x="178"/>
        <n x="32"/>
        <n x="18"/>
        <n x="45"/>
        <n x="179" s="1"/>
      </t>
    </mdx>
    <mdx n="0" f="v">
      <t c="5" si="35">
        <n x="178"/>
        <n x="32"/>
        <n x="27"/>
        <n x="36"/>
        <n x="179" s="1"/>
      </t>
    </mdx>
    <mdx n="0" f="v">
      <t c="5" si="35">
        <n x="178"/>
        <n x="32"/>
        <n x="13"/>
        <n x="36"/>
        <n x="179" s="1"/>
      </t>
    </mdx>
    <mdx n="0" f="v">
      <t c="4" si="35">
        <n x="178"/>
        <n x="32"/>
        <n x="125"/>
        <n x="179" s="1"/>
      </t>
    </mdx>
    <mdx n="0" f="v">
      <t c="4" si="35">
        <n x="200"/>
        <n x="32"/>
        <n x="73"/>
        <n x="179" s="1"/>
      </t>
    </mdx>
    <mdx n="0" f="v">
      <t c="4" si="35">
        <n x="178"/>
        <n x="34"/>
        <n x="106"/>
        <n x="179" s="1"/>
      </t>
    </mdx>
    <mdx n="0" f="v">
      <t c="4" si="35">
        <n x="200"/>
        <n x="34"/>
        <n x="139"/>
        <n x="179" s="1"/>
      </t>
    </mdx>
    <mdx n="0" f="v">
      <t c="4" si="35">
        <n x="200"/>
        <n x="34"/>
        <n x="118"/>
        <n x="179" s="1"/>
      </t>
    </mdx>
    <mdx n="0" f="v">
      <t c="4" si="31">
        <n x="200"/>
        <n x="33"/>
        <n x="166"/>
        <n x="179" s="1"/>
      </t>
    </mdx>
    <mdx n="0" f="v">
      <t c="4" si="31">
        <n x="178"/>
        <n x="19"/>
        <n x="119"/>
        <n x="179" s="1"/>
      </t>
    </mdx>
    <mdx n="0" f="v">
      <t c="4" si="35">
        <n x="178"/>
        <n x="32"/>
        <n x="60"/>
        <n x="179" s="1"/>
      </t>
    </mdx>
    <mdx n="0" f="v">
      <t c="4" si="35">
        <n x="200"/>
        <n x="32"/>
        <n x="77"/>
        <n x="179" s="1"/>
      </t>
    </mdx>
    <mdx n="0" f="v">
      <t c="4" si="31">
        <n x="200"/>
        <n x="33"/>
        <n x="74"/>
        <n x="179" s="1"/>
      </t>
    </mdx>
    <mdx n="0" f="v">
      <t c="4" si="35">
        <n x="178"/>
        <n x="32"/>
        <n x="174"/>
        <n x="179" s="1"/>
      </t>
    </mdx>
    <mdx n="0" f="v">
      <t c="4" si="35">
        <n x="178"/>
        <n x="32"/>
        <n x="52"/>
        <n x="179" s="1"/>
      </t>
    </mdx>
    <mdx n="0" f="v">
      <t c="4" si="31">
        <n x="200"/>
        <n x="33"/>
        <n x="138"/>
        <n x="179" s="1"/>
      </t>
    </mdx>
    <mdx n="0" f="v">
      <t c="5" si="35">
        <n x="178"/>
        <n x="32"/>
        <n x="3"/>
        <n x="45"/>
        <n x="179" s="1"/>
      </t>
    </mdx>
    <mdx n="0" f="v">
      <t c="5" si="35">
        <n x="178"/>
        <n x="32"/>
        <n x="17"/>
        <n x="45"/>
        <n x="179" s="1"/>
      </t>
    </mdx>
    <mdx n="0" f="v">
      <t c="5" si="35">
        <n x="178"/>
        <n x="32"/>
        <n x="23"/>
        <n x="45"/>
        <n x="179" s="1"/>
      </t>
    </mdx>
    <mdx n="0" f="v">
      <t c="5" si="31">
        <n x="178"/>
        <n x="19"/>
        <n x="10"/>
        <n x="25"/>
        <n x="179" s="1"/>
      </t>
    </mdx>
    <mdx n="0" f="v">
      <t c="5" si="31">
        <n x="178"/>
        <n x="19"/>
        <n x="23"/>
        <n x="30"/>
        <n x="179" s="1"/>
      </t>
    </mdx>
    <mdx n="0" f="v">
      <t c="5" si="31">
        <n x="178"/>
        <n x="19"/>
        <n x="22"/>
        <n x="25"/>
        <n x="179" s="1"/>
      </t>
    </mdx>
    <mdx n="0" f="v">
      <t c="5" si="31">
        <n x="178"/>
        <n x="19"/>
        <n x="17"/>
        <n x="30"/>
        <n x="179" s="1"/>
      </t>
    </mdx>
    <mdx n="0" f="v">
      <t c="4" si="31">
        <n x="178"/>
        <n x="33"/>
        <n x="88"/>
        <n x="179" s="1"/>
      </t>
    </mdx>
    <mdx n="0" f="v">
      <t c="4" si="31">
        <n x="178"/>
        <n x="19"/>
        <n x="149"/>
        <n x="179" s="1"/>
      </t>
    </mdx>
    <mdx n="0" f="v">
      <t c="4" si="31">
        <n x="178"/>
        <n x="19"/>
        <n x="120"/>
        <n x="179" s="1"/>
      </t>
    </mdx>
    <mdx n="0" f="v">
      <t c="4" si="31">
        <n x="200"/>
        <n x="33"/>
        <n x="70"/>
        <n x="179" s="1"/>
      </t>
    </mdx>
    <mdx n="0" f="v">
      <t c="4" si="31">
        <n x="200"/>
        <n x="19"/>
        <n x="106"/>
        <n x="179" s="1"/>
      </t>
    </mdx>
    <mdx n="0" f="v">
      <t c="4" si="31">
        <n x="200"/>
        <n x="33"/>
        <n x="44"/>
        <n x="179" s="1"/>
      </t>
    </mdx>
    <mdx n="0" f="v">
      <t c="4" si="31">
        <n x="200"/>
        <n x="33"/>
        <n x="85"/>
        <n x="179" s="1"/>
      </t>
    </mdx>
    <mdx n="0" f="v">
      <t c="4" si="35">
        <n x="200"/>
        <n x="34"/>
        <n x="68"/>
        <n x="179" s="1"/>
      </t>
    </mdx>
    <mdx n="0" f="v">
      <t c="4" si="31">
        <n x="178"/>
        <n x="19"/>
        <n x="92"/>
        <n x="179" s="1"/>
      </t>
    </mdx>
    <mdx n="0" f="v">
      <t c="4" si="31">
        <n x="200"/>
        <n x="33"/>
        <n x="93"/>
        <n x="179" s="1"/>
      </t>
    </mdx>
    <mdx n="0" f="v">
      <t c="4" si="35">
        <n x="200"/>
        <n x="32"/>
        <n x="169"/>
        <n x="179" s="1"/>
      </t>
    </mdx>
    <mdx n="0" f="v">
      <t c="4" si="35">
        <n x="200"/>
        <n x="32"/>
        <n x="42"/>
        <n x="179" s="1"/>
      </t>
    </mdx>
    <mdx n="0" f="v">
      <t c="4" si="35">
        <n x="178"/>
        <n x="55"/>
        <n x="34"/>
        <n x="179" s="1"/>
      </t>
    </mdx>
    <mdx n="0" f="v">
      <t c="4" si="31">
        <n x="178"/>
        <n x="33"/>
        <n x="69"/>
        <n x="179" s="1"/>
      </t>
    </mdx>
    <mdx n="0" f="v">
      <t c="4" si="31">
        <n x="178"/>
        <n x="44"/>
        <n x="19"/>
        <n x="179" s="1"/>
      </t>
    </mdx>
    <mdx n="0" f="v">
      <t c="4" si="35">
        <n x="178"/>
        <n x="154"/>
        <n x="32"/>
        <n x="179" s="1"/>
      </t>
    </mdx>
    <mdx n="0" f="v">
      <t c="4" si="31">
        <n x="178"/>
        <n x="33"/>
        <n x="118"/>
        <n x="179" s="1"/>
      </t>
    </mdx>
    <mdx n="0" f="v">
      <t c="4" si="31">
        <n x="200"/>
        <n x="19"/>
        <n x="95"/>
        <n x="179" s="1"/>
      </t>
    </mdx>
    <mdx n="0" f="v">
      <t c="4" si="35">
        <n x="200"/>
        <n x="32"/>
        <n x="162"/>
        <n x="179" s="1"/>
      </t>
    </mdx>
    <mdx n="0" f="v">
      <t c="4" si="35">
        <n x="178"/>
        <n x="41"/>
        <n x="34"/>
        <n x="179" s="1"/>
      </t>
    </mdx>
    <mdx n="0" f="v">
      <t c="4" si="31">
        <n x="178"/>
        <n x="38"/>
        <n x="19"/>
        <n x="179" s="1"/>
      </t>
    </mdx>
    <mdx n="0" f="v">
      <t c="4" si="35">
        <n x="178"/>
        <n x="32"/>
        <n x="87"/>
        <n x="179" s="1"/>
      </t>
    </mdx>
    <mdx n="0" f="v">
      <t c="4" si="35">
        <n x="200"/>
        <n x="32"/>
        <n x="121"/>
        <n x="179" s="1"/>
      </t>
    </mdx>
    <mdx n="0" f="v">
      <t c="4" si="35">
        <n x="200"/>
        <n x="34"/>
        <n x="166"/>
        <n x="179" s="1"/>
      </t>
    </mdx>
    <mdx n="0" f="v">
      <t c="4" si="35">
        <n x="200"/>
        <n x="34"/>
        <n x="158"/>
        <n x="179" s="1"/>
      </t>
    </mdx>
    <mdx n="0" f="v">
      <t c="4" si="31">
        <n x="178"/>
        <n x="33"/>
        <n x="119"/>
        <n x="179" s="1"/>
      </t>
    </mdx>
    <mdx n="0" f="v">
      <t c="4" si="31">
        <n x="200"/>
        <n x="33"/>
        <n x="172"/>
        <n x="179" s="1"/>
      </t>
    </mdx>
    <mdx n="0" f="v">
      <t c="4" si="31">
        <n x="178"/>
        <n x="33"/>
        <n x="38"/>
        <n x="179" s="1"/>
      </t>
    </mdx>
    <mdx n="0" f="v">
      <t c="4" si="35">
        <n x="178"/>
        <n x="37"/>
        <n x="32"/>
        <n x="179" s="1"/>
      </t>
    </mdx>
    <mdx n="0" f="v">
      <t c="4" si="31">
        <n x="178"/>
        <n x="33"/>
        <n x="61"/>
        <n x="179" s="1"/>
      </t>
    </mdx>
    <mdx n="0" f="v">
      <t c="4" si="35">
        <n x="178"/>
        <n x="34"/>
        <n x="151"/>
        <n x="179" s="1"/>
      </t>
    </mdx>
    <mdx n="0" f="v">
      <t c="4" si="35">
        <n x="178"/>
        <n x="50"/>
        <n x="34"/>
        <n x="179" s="1"/>
      </t>
    </mdx>
    <mdx n="0" f="v">
      <t c="4" si="35">
        <n x="200"/>
        <n x="34"/>
        <n x="162"/>
        <n x="179" s="1"/>
      </t>
    </mdx>
    <mdx n="0" f="v">
      <t c="4" si="31">
        <n x="200"/>
        <n x="19"/>
        <n x="157"/>
        <n x="179" s="1"/>
      </t>
    </mdx>
    <mdx n="0" f="v">
      <t c="4" si="35">
        <n x="178"/>
        <n x="46"/>
        <n x="34"/>
        <n x="179" s="1"/>
      </t>
    </mdx>
    <mdx n="0" f="v">
      <t c="4" si="35">
        <n x="178"/>
        <n x="156"/>
        <n x="34"/>
        <n x="179" s="1"/>
      </t>
    </mdx>
    <mdx n="0" f="v">
      <t c="4" si="35">
        <n x="178"/>
        <n x="52"/>
        <n x="34"/>
        <n x="179" s="1"/>
      </t>
    </mdx>
    <mdx n="0" f="v">
      <t c="4" si="31">
        <n x="200"/>
        <n x="33"/>
        <n x="72"/>
        <n x="179" s="1"/>
      </t>
    </mdx>
    <mdx n="0" f="v">
      <t c="4" si="35">
        <n x="178"/>
        <n x="32"/>
        <n x="111"/>
        <n x="179" s="1"/>
      </t>
    </mdx>
    <mdx n="0" f="v">
      <t c="4" si="35">
        <n x="178"/>
        <n x="32"/>
        <n x="63"/>
        <n x="179" s="1"/>
      </t>
    </mdx>
    <mdx n="0" f="v">
      <t c="4" si="35">
        <n x="178"/>
        <n x="32"/>
        <n x="172"/>
        <n x="179" s="1"/>
      </t>
    </mdx>
    <mdx n="0" f="v">
      <t c="4" si="31">
        <n x="200"/>
        <n x="19"/>
        <n x="60"/>
        <n x="179" s="1"/>
      </t>
    </mdx>
    <mdx n="0" f="v">
      <t c="4" si="31">
        <n x="178"/>
        <n x="33"/>
        <n x="121"/>
        <n x="179" s="1"/>
      </t>
    </mdx>
    <mdx n="0" f="v">
      <t c="4" si="35">
        <n x="200"/>
        <n x="34"/>
        <n x="131"/>
        <n x="179" s="1"/>
      </t>
    </mdx>
    <mdx n="0" f="v">
      <t c="4" si="31">
        <n x="200"/>
        <n x="19"/>
        <n x="128"/>
        <n x="179" s="1"/>
      </t>
    </mdx>
    <mdx n="0" f="v">
      <t c="4" si="31">
        <n x="178"/>
        <n x="52"/>
        <n x="19"/>
        <n x="179" s="1"/>
      </t>
    </mdx>
    <mdx n="0" f="v">
      <t c="4" si="35">
        <n x="200"/>
        <n x="34"/>
        <n x="57"/>
        <n x="179" s="1"/>
      </t>
    </mdx>
    <mdx n="0" f="v">
      <t c="4" si="31">
        <n x="178"/>
        <n x="19"/>
        <n x="42"/>
        <n x="179" s="1"/>
      </t>
    </mdx>
    <mdx n="0" f="v">
      <t c="4" si="35">
        <n x="178"/>
        <n x="34"/>
        <n x="160"/>
        <n x="179" s="1"/>
      </t>
    </mdx>
    <mdx n="0" f="v">
      <t c="4" si="35">
        <n x="178"/>
        <n x="34"/>
        <n x="131"/>
        <n x="179" s="1"/>
      </t>
    </mdx>
    <mdx n="0" f="v">
      <t c="4" si="35">
        <n x="200"/>
        <n x="34"/>
        <n x="79"/>
        <n x="179" s="1"/>
      </t>
    </mdx>
    <mdx n="0" f="v">
      <t c="4" si="35">
        <n x="178"/>
        <n x="34"/>
        <n x="86"/>
        <n x="179" s="1"/>
      </t>
    </mdx>
    <mdx n="0" f="v">
      <t c="4" si="35">
        <n x="200"/>
        <n x="34"/>
        <n x="80"/>
        <n x="179" s="1"/>
      </t>
    </mdx>
    <mdx n="0" f="v">
      <t c="4" si="31">
        <n x="178"/>
        <n x="19"/>
        <n x="167"/>
        <n x="179" s="1"/>
      </t>
    </mdx>
    <mdx n="0" f="v">
      <t c="4" si="35">
        <n x="200"/>
        <n x="34"/>
        <n x="73"/>
        <n x="179" s="1"/>
      </t>
    </mdx>
    <mdx n="0" f="v">
      <t c="4" si="31">
        <n x="200"/>
        <n x="19"/>
        <n x="130"/>
        <n x="179" s="1"/>
      </t>
    </mdx>
    <mdx n="0" f="v">
      <t c="4" si="35">
        <n x="200"/>
        <n x="34"/>
        <n x="146"/>
        <n x="179" s="1"/>
      </t>
    </mdx>
    <mdx n="0" f="v">
      <t c="4" si="31">
        <n x="200"/>
        <n x="19"/>
        <n x="63"/>
        <n x="179" s="1"/>
      </t>
    </mdx>
    <mdx n="0" f="v">
      <t c="4" si="35">
        <n x="200"/>
        <n x="34"/>
        <n x="90"/>
        <n x="179" s="1"/>
      </t>
    </mdx>
    <mdx n="0" f="v">
      <t c="4" si="31">
        <n x="178"/>
        <n x="19"/>
        <n x="38"/>
        <n x="179" s="1"/>
      </t>
    </mdx>
    <mdx n="0" f="v">
      <t c="4" si="35">
        <n x="178"/>
        <n x="34"/>
        <n x="54"/>
        <n x="179" s="1"/>
      </t>
    </mdx>
    <mdx n="0" f="v">
      <t c="4" si="35">
        <n x="200"/>
        <n x="32"/>
        <n x="149"/>
        <n x="179" s="1"/>
      </t>
    </mdx>
    <mdx n="0" f="v">
      <t c="4" si="35">
        <n x="178"/>
        <n x="32"/>
        <n x="163"/>
        <n x="179" s="1"/>
      </t>
    </mdx>
    <mdx n="0" f="v">
      <t c="4" si="31">
        <n x="178"/>
        <n x="33"/>
        <n x="136"/>
        <n x="179" s="1"/>
      </t>
    </mdx>
    <mdx n="0" f="v">
      <t c="4" si="31">
        <n x="200"/>
        <n x="33"/>
        <n x="135"/>
        <n x="179" s="1"/>
      </t>
    </mdx>
    <mdx n="0" f="v">
      <t c="4" si="35">
        <n x="178"/>
        <n x="34"/>
        <n x="133"/>
        <n x="179" s="1"/>
      </t>
    </mdx>
    <mdx n="0" f="v">
      <t c="4" si="35">
        <n x="178"/>
        <n x="34"/>
        <n x="99"/>
        <n x="179" s="1"/>
      </t>
    </mdx>
    <mdx n="0" f="v">
      <t c="4" si="31">
        <n x="200"/>
        <n x="33"/>
        <n x="131"/>
        <n x="179" s="1"/>
      </t>
    </mdx>
    <mdx n="0" f="v">
      <t c="4" si="31">
        <n x="178"/>
        <n x="33"/>
        <n x="87"/>
        <n x="179" s="1"/>
      </t>
    </mdx>
    <mdx n="0" f="v">
      <t c="4" si="31">
        <n x="178"/>
        <n x="19"/>
        <n x="65"/>
        <n x="179" s="1"/>
      </t>
    </mdx>
    <mdx n="0" f="v">
      <t c="4" si="35">
        <n x="178"/>
        <n x="32"/>
        <n x="157"/>
        <n x="179" s="1"/>
      </t>
    </mdx>
    <mdx n="0" f="v">
      <t c="4" si="35">
        <n x="200"/>
        <n x="32"/>
        <n x="142"/>
        <n x="179" s="1"/>
      </t>
    </mdx>
    <mdx n="0" f="v">
      <t c="4" si="35">
        <n x="178"/>
        <n x="32"/>
        <n x="128"/>
        <n x="179" s="1"/>
      </t>
    </mdx>
    <mdx n="0" f="v">
      <t c="4" si="35">
        <n x="200"/>
        <n x="32"/>
        <n x="61"/>
        <n x="179" s="1"/>
      </t>
    </mdx>
    <mdx n="0" f="v">
      <t c="4" si="31">
        <n x="178"/>
        <n x="33"/>
        <n x="71"/>
        <n x="179" s="1"/>
      </t>
    </mdx>
    <mdx n="0" f="v">
      <t c="5" si="35">
        <n x="178"/>
        <n x="32"/>
        <n x="24"/>
        <n x="36"/>
        <n x="179" s="1"/>
      </t>
    </mdx>
    <mdx n="0" f="v">
      <t c="5" si="35">
        <n x="178"/>
        <n x="32"/>
        <n x="6"/>
        <n x="37"/>
        <n x="179" s="1"/>
      </t>
    </mdx>
    <mdx n="0" f="v">
      <t c="5" si="35">
        <n x="178"/>
        <n x="32"/>
        <n x="23"/>
        <n x="37"/>
        <n x="179" s="1"/>
      </t>
    </mdx>
    <mdx n="0" f="v">
      <t c="5" si="35">
        <n x="178"/>
        <n x="32"/>
        <n x="22"/>
        <n x="45"/>
        <n x="179" s="1"/>
      </t>
    </mdx>
    <mdx n="0" f="v">
      <t c="4" si="35">
        <n x="178"/>
        <n x="34"/>
        <n x="101"/>
        <n x="179" s="1"/>
      </t>
    </mdx>
    <mdx n="0" f="v">
      <t c="4" si="35">
        <n x="200"/>
        <n x="32"/>
        <n x="74"/>
        <n x="179" s="1"/>
      </t>
    </mdx>
    <mdx n="0" f="v">
      <t c="4" si="35">
        <n x="178"/>
        <n x="175"/>
        <n x="34"/>
        <n x="179" s="1"/>
      </t>
    </mdx>
    <mdx n="0" f="v">
      <t c="4" si="35">
        <n x="178"/>
        <n x="34"/>
        <n x="92"/>
        <n x="179" s="1"/>
      </t>
    </mdx>
    <mdx n="0" f="v">
      <t c="4" si="35">
        <n x="178"/>
        <n x="34"/>
        <n x="88"/>
        <n x="179" s="1"/>
      </t>
    </mdx>
    <mdx n="0" f="v">
      <t c="4" si="35">
        <n x="178"/>
        <n x="34"/>
        <n x="161"/>
        <n x="179" s="1"/>
      </t>
    </mdx>
    <mdx n="0" f="v">
      <t c="4" si="31">
        <n x="200"/>
        <n x="33"/>
        <n x="174"/>
        <n x="179" s="1"/>
      </t>
    </mdx>
    <mdx n="0" f="v">
      <t c="4" si="35">
        <n x="178"/>
        <n x="34"/>
        <n x="152"/>
        <n x="179" s="1"/>
      </t>
    </mdx>
    <mdx n="0" f="v">
      <t c="4" si="31">
        <n x="200"/>
        <n x="19"/>
        <n x="143"/>
        <n x="179" s="1"/>
      </t>
    </mdx>
    <mdx n="0" f="v">
      <t c="4" si="35">
        <n x="200"/>
        <n x="32"/>
        <n x="122"/>
        <n x="179" s="1"/>
      </t>
    </mdx>
    <mdx n="0" f="v">
      <t c="4" si="35">
        <n x="200"/>
        <n x="34"/>
        <n x="93"/>
        <n x="179" s="1"/>
      </t>
    </mdx>
    <mdx n="0" f="v">
      <t c="4" si="31">
        <n x="178"/>
        <n x="33"/>
        <n x="54"/>
        <n x="179" s="1"/>
      </t>
    </mdx>
    <mdx n="0" f="v">
      <t c="4" si="35">
        <n x="178"/>
        <n x="32"/>
        <n x="114"/>
        <n x="179" s="1"/>
      </t>
    </mdx>
    <mdx n="0" f="v">
      <t c="4" si="31">
        <n x="200"/>
        <n x="19"/>
        <n x="167"/>
        <n x="179" s="1"/>
      </t>
    </mdx>
    <mdx n="0" f="v">
      <t c="4" si="35">
        <n x="178"/>
        <n x="34"/>
        <n x="64"/>
        <n x="179" s="1"/>
      </t>
    </mdx>
    <mdx n="0" f="v">
      <t c="4" si="31">
        <n x="178"/>
        <n x="33"/>
        <n x="89"/>
        <n x="179" s="1"/>
      </t>
    </mdx>
    <mdx n="0" f="v">
      <t c="4" si="35">
        <n x="178"/>
        <n x="156"/>
        <n x="32"/>
        <n x="179" s="1"/>
      </t>
    </mdx>
    <mdx n="0" f="v">
      <t c="4" si="35">
        <n x="178"/>
        <n x="38"/>
        <n x="34"/>
        <n x="179" s="1"/>
      </t>
    </mdx>
    <mdx n="0" f="v">
      <t c="4" si="31">
        <n x="200"/>
        <n x="33"/>
        <n x="81"/>
        <n x="179" s="1"/>
      </t>
    </mdx>
    <mdx n="0" f="v">
      <t c="4" si="35">
        <n x="178"/>
        <n x="34"/>
        <n x="72"/>
        <n x="179" s="1"/>
      </t>
    </mdx>
    <mdx n="0" f="v">
      <t c="4" si="31">
        <n x="178"/>
        <n x="33"/>
        <n x="122"/>
        <n x="179" s="1"/>
      </t>
    </mdx>
    <mdx n="0" f="v">
      <t c="4" si="35">
        <n x="178"/>
        <n x="32"/>
        <n x="140"/>
        <n x="179" s="1"/>
      </t>
    </mdx>
    <mdx n="0" f="v">
      <t c="4" si="31">
        <n x="178"/>
        <n x="33"/>
        <n x="169"/>
        <n x="179" s="1"/>
      </t>
    </mdx>
    <mdx n="0" f="v">
      <t c="4" si="31">
        <n x="178"/>
        <n x="33"/>
        <n x="154"/>
        <n x="179" s="1"/>
      </t>
    </mdx>
    <mdx n="0" f="v">
      <t c="4" si="35">
        <n x="200"/>
        <n x="34"/>
        <n x="167"/>
        <n x="179" s="1"/>
      </t>
    </mdx>
    <mdx n="0" f="v">
      <t c="4" si="31">
        <n x="178"/>
        <n x="33"/>
        <n x="93"/>
        <n x="179" s="1"/>
      </t>
    </mdx>
    <mdx n="0" f="v">
      <t c="4" si="35">
        <n x="200"/>
        <n x="32"/>
        <n x="51"/>
        <n x="179" s="1"/>
      </t>
    </mdx>
    <mdx n="0" f="v">
      <t c="4" si="35">
        <n x="178"/>
        <n x="34"/>
        <n x="122"/>
        <n x="179" s="1"/>
      </t>
    </mdx>
    <mdx n="0" f="v">
      <t c="4" si="31">
        <n x="200"/>
        <n x="19"/>
        <n x="103"/>
        <n x="179" s="1"/>
      </t>
    </mdx>
    <mdx n="0" f="v">
      <t c="4" si="31">
        <n x="200"/>
        <n x="33"/>
        <n x="90"/>
        <n x="179" s="1"/>
      </t>
    </mdx>
    <mdx n="0" f="v">
      <t c="4" si="31">
        <n x="178"/>
        <n x="33"/>
        <n x="133"/>
        <n x="179" s="1"/>
      </t>
    </mdx>
    <mdx n="0" f="v">
      <t c="4" si="35">
        <n x="200"/>
        <n x="34"/>
        <n x="164"/>
        <n x="179" s="1"/>
      </t>
    </mdx>
    <mdx n="0" f="v">
      <t c="4" si="35">
        <n x="178"/>
        <n x="32"/>
        <n x="136"/>
        <n x="179" s="1"/>
      </t>
    </mdx>
    <mdx n="0" f="v">
      <t c="4" si="35">
        <n x="200"/>
        <n x="32"/>
        <n x="123"/>
        <n x="179" s="1"/>
      </t>
    </mdx>
    <mdx n="0" f="v">
      <t c="4" si="31">
        <n x="178"/>
        <n x="33"/>
        <n x="98"/>
        <n x="179" s="1"/>
      </t>
    </mdx>
    <mdx n="0" f="v">
      <t c="4" si="31">
        <n x="178"/>
        <n x="19"/>
        <n x="59"/>
        <n x="179" s="1"/>
      </t>
    </mdx>
    <mdx n="0" f="v">
      <t c="4" si="35">
        <n x="200"/>
        <n x="32"/>
        <n x="134"/>
        <n x="179" s="1"/>
      </t>
    </mdx>
    <mdx n="0" f="v">
      <t c="4" si="35">
        <n x="178"/>
        <n x="34"/>
        <n x="87"/>
        <n x="179" s="1"/>
      </t>
    </mdx>
    <mdx n="0" f="v">
      <t c="4" si="31">
        <n x="178"/>
        <n x="19"/>
        <n x="144"/>
        <n x="179" s="1"/>
      </t>
    </mdx>
    <mdx n="0" f="v">
      <t c="4" si="35">
        <n x="200"/>
        <n x="34"/>
        <n x="99"/>
        <n x="179" s="1"/>
      </t>
    </mdx>
    <mdx n="0" f="v">
      <t c="4" si="35">
        <n x="178"/>
        <n x="34"/>
        <n x="70"/>
        <n x="179" s="1"/>
      </t>
    </mdx>
    <mdx n="0" f="v">
      <t c="4" si="35">
        <n x="178"/>
        <n x="34"/>
        <n x="83"/>
        <n x="179" s="1"/>
      </t>
    </mdx>
    <mdx n="0" f="v">
      <t c="5" si="35">
        <n x="178"/>
        <n x="32"/>
        <n x="176"/>
        <n x="37"/>
        <n x="179" s="1"/>
      </t>
    </mdx>
    <mdx n="0" f="v">
      <t c="5" si="35">
        <n x="178"/>
        <n x="32"/>
        <n x="16"/>
        <n x="36"/>
        <n x="179" s="1"/>
      </t>
    </mdx>
    <mdx n="0" f="v">
      <t c="5" si="35">
        <n x="178"/>
        <n x="32"/>
        <n x="27"/>
        <n x="45"/>
        <n x="179" s="1"/>
      </t>
    </mdx>
    <mdx n="0" f="v">
      <t c="5" si="35">
        <n x="178"/>
        <n x="32"/>
        <n x="12"/>
        <n x="37"/>
        <n x="179" s="1"/>
      </t>
    </mdx>
    <mdx n="0" f="v">
      <t c="4" si="35">
        <n x="178"/>
        <n x="42"/>
        <n x="34"/>
        <n x="179" s="1"/>
      </t>
    </mdx>
    <mdx n="0" f="v">
      <t c="4" si="31">
        <n x="200"/>
        <n x="33"/>
        <n x="91"/>
        <n x="179" s="1"/>
      </t>
    </mdx>
    <mdx n="0" f="v">
      <t c="4" si="35">
        <n x="178"/>
        <n x="34"/>
        <n x="69"/>
        <n x="179" s="1"/>
      </t>
    </mdx>
    <mdx n="0" f="v">
      <t c="4" si="35">
        <n x="200"/>
        <n x="34"/>
        <n x="150"/>
        <n x="179" s="1"/>
      </t>
    </mdx>
    <mdx n="0" f="v">
      <t c="4" si="31">
        <n x="178"/>
        <n x="19"/>
        <n x="148"/>
        <n x="179" s="1"/>
      </t>
    </mdx>
    <mdx n="0" f="v">
      <t c="4" si="31">
        <n x="200"/>
        <n x="19"/>
        <n x="73"/>
        <n x="179" s="1"/>
      </t>
    </mdx>
    <mdx n="0" f="v">
      <t c="4" si="35">
        <n x="200"/>
        <n x="34"/>
        <n x="69"/>
        <n x="179" s="1"/>
      </t>
    </mdx>
    <mdx n="0" f="v">
      <t c="4" si="31">
        <n x="178"/>
        <n x="19"/>
        <n x="51"/>
        <n x="179" s="1"/>
      </t>
    </mdx>
    <mdx n="0" f="v">
      <t c="4" si="35">
        <n x="178"/>
        <n x="32"/>
        <n x="121"/>
        <n x="179" s="1"/>
      </t>
    </mdx>
    <mdx n="0" f="v">
      <t c="4" si="35">
        <n x="178"/>
        <n x="32"/>
        <n x="167"/>
        <n x="179" s="1"/>
      </t>
    </mdx>
    <mdx n="0" f="v">
      <t c="4" si="35">
        <n x="200"/>
        <n x="32"/>
        <n x="65"/>
        <n x="179" s="1"/>
      </t>
    </mdx>
    <mdx n="0" f="v">
      <t c="4" si="31">
        <n x="200"/>
        <n x="19"/>
        <n x="67"/>
        <n x="179" s="1"/>
      </t>
    </mdx>
    <mdx n="0" f="v">
      <t c="4" si="35">
        <n x="200"/>
        <n x="34"/>
        <n x="74"/>
        <n x="179" s="1"/>
      </t>
    </mdx>
    <mdx n="0" f="v">
      <t c="4" si="35">
        <n x="178"/>
        <n x="32"/>
        <n x="62"/>
        <n x="179" s="1"/>
      </t>
    </mdx>
    <mdx n="0" f="v">
      <t c="4" si="31">
        <n x="178"/>
        <n x="33"/>
        <n x="44"/>
        <n x="179" s="1"/>
      </t>
    </mdx>
    <mdx n="0" f="v">
      <t c="4" si="31">
        <n x="178"/>
        <n x="19"/>
        <n x="155"/>
        <n x="179" s="1"/>
      </t>
    </mdx>
    <mdx n="0" f="v">
      <t c="4" si="31">
        <n x="200"/>
        <n x="33"/>
        <n x="89"/>
        <n x="179" s="1"/>
      </t>
    </mdx>
    <mdx n="0" f="v">
      <t c="4" si="35">
        <n x="178"/>
        <n x="34"/>
        <n x="139"/>
        <n x="179" s="1"/>
      </t>
    </mdx>
    <mdx n="0" f="v">
      <t c="4" si="35">
        <n x="200"/>
        <n x="32"/>
        <n x="143"/>
        <n x="179" s="1"/>
      </t>
    </mdx>
    <mdx n="0" f="v">
      <t c="4" si="35">
        <n x="200"/>
        <n x="34"/>
        <n x="78"/>
        <n x="179" s="1"/>
      </t>
    </mdx>
    <mdx n="0" f="v">
      <t c="4" si="31">
        <n x="200"/>
        <n x="33"/>
        <n x="112"/>
        <n x="179" s="1"/>
      </t>
    </mdx>
    <mdx n="0" f="v">
      <t c="4" si="35">
        <n x="178"/>
        <n x="34"/>
        <n x="62"/>
        <n x="179" s="1"/>
      </t>
    </mdx>
    <mdx n="0" f="v">
      <t c="4" si="31">
        <n x="200"/>
        <n x="33"/>
        <n x="145"/>
        <n x="179" s="1"/>
      </t>
    </mdx>
    <mdx n="0" f="v">
      <t c="5" si="35">
        <n x="178"/>
        <n x="32"/>
        <n x="5"/>
        <n x="37"/>
        <n x="179" s="1"/>
      </t>
    </mdx>
    <mdx n="0" f="v">
      <t c="5" si="35">
        <n x="178"/>
        <n x="32"/>
        <n x="26"/>
        <n x="36"/>
        <n x="179" s="1"/>
      </t>
    </mdx>
    <mdx n="0" f="v">
      <t c="5" si="35">
        <n x="178"/>
        <n x="32"/>
        <n x="13"/>
        <n x="45"/>
        <n x="179" s="1"/>
      </t>
    </mdx>
    <mdx n="0" f="v">
      <t c="5" si="31">
        <n x="178"/>
        <n x="19"/>
        <n x="5"/>
        <n x="25"/>
        <n x="179" s="1"/>
      </t>
    </mdx>
    <mdx n="0" f="v">
      <t c="5" si="31">
        <n x="178"/>
        <n x="19"/>
        <n x="26"/>
        <n x="25"/>
        <n x="179" s="1"/>
      </t>
    </mdx>
    <mdx n="0" f="v">
      <t c="5" si="31">
        <n x="178"/>
        <n x="19"/>
        <n x="23"/>
        <n x="25"/>
        <n x="179" s="1"/>
      </t>
    </mdx>
    <mdx n="0" f="v">
      <t c="5" si="31">
        <n x="178"/>
        <n x="19"/>
        <n x="6"/>
        <n x="25"/>
        <n x="179" s="1"/>
      </t>
    </mdx>
    <mdx n="0" f="v">
      <t c="5" si="31">
        <n x="178"/>
        <n x="19"/>
        <n x="15"/>
        <n x="25"/>
        <n x="179" s="1"/>
      </t>
    </mdx>
    <mdx n="0" f="v">
      <t c="4" si="35">
        <n x="200"/>
        <n x="32"/>
        <n x="85"/>
        <n x="179" s="1"/>
      </t>
    </mdx>
    <mdx n="0" f="v">
      <t c="4" si="31">
        <n x="178"/>
        <n x="33"/>
        <n x="129"/>
        <n x="179" s="1"/>
      </t>
    </mdx>
    <mdx n="0" f="v">
      <t c="4" si="31">
        <n x="178"/>
        <n x="19"/>
        <n x="91"/>
        <n x="179" s="1"/>
      </t>
    </mdx>
    <mdx n="0" f="v">
      <t c="4" si="35">
        <n x="178"/>
        <n x="34"/>
        <n x="146"/>
        <n x="179" s="1"/>
      </t>
    </mdx>
    <mdx n="0" f="v">
      <t c="4" si="31">
        <n x="178"/>
        <n x="19"/>
        <n x="102"/>
        <n x="179" s="1"/>
      </t>
    </mdx>
    <mdx n="0" f="v">
      <t c="4" si="35">
        <n x="200"/>
        <n x="34"/>
        <n x="88"/>
        <n x="179" s="1"/>
      </t>
    </mdx>
    <mdx n="0" f="v">
      <t c="4" si="31">
        <n x="200"/>
        <n x="33"/>
        <n x="106"/>
        <n x="179" s="1"/>
      </t>
    </mdx>
    <mdx n="0" f="v">
      <t c="4" si="35">
        <n x="178"/>
        <n x="32"/>
        <n x="95"/>
        <n x="179" s="1"/>
      </t>
    </mdx>
    <mdx n="0" f="v">
      <t c="4" si="35">
        <n x="178"/>
        <n x="32"/>
        <n x="54"/>
        <n x="179" s="1"/>
      </t>
    </mdx>
    <mdx n="0" f="v">
      <t c="4" si="31">
        <n x="200"/>
        <n x="19"/>
        <n x="100"/>
        <n x="179" s="1"/>
      </t>
    </mdx>
    <mdx n="0" f="v">
      <t c="4" si="31">
        <n x="200"/>
        <n x="19"/>
        <n x="57"/>
        <n x="179" s="1"/>
      </t>
    </mdx>
    <mdx n="0" f="v">
      <t c="4" si="35">
        <n x="178"/>
        <n x="32"/>
        <n x="149"/>
        <n x="179" s="1"/>
      </t>
    </mdx>
    <mdx n="0" f="v">
      <t c="4" si="31">
        <n x="178"/>
        <n x="19"/>
        <n x="142"/>
        <n x="179" s="1"/>
      </t>
    </mdx>
    <mdx n="0" f="v">
      <t c="4" si="35">
        <n x="200"/>
        <n x="34"/>
        <n x="136"/>
        <n x="179" s="1"/>
      </t>
    </mdx>
    <mdx n="0" f="v">
      <t c="4" si="31">
        <n x="178"/>
        <n x="53"/>
        <n x="19"/>
        <n x="179" s="1"/>
      </t>
    </mdx>
    <mdx n="0" f="v">
      <t c="4" si="31">
        <n x="178"/>
        <n x="19"/>
        <n x="128"/>
        <n x="179" s="1"/>
      </t>
    </mdx>
    <mdx n="0" f="v">
      <t c="4" si="35">
        <n x="200"/>
        <n x="34"/>
        <n x="59"/>
        <n x="179" s="1"/>
      </t>
    </mdx>
    <mdx n="0" f="v">
      <t c="4" si="31">
        <n x="178"/>
        <n x="19"/>
        <n x="133"/>
        <n x="179" s="1"/>
      </t>
    </mdx>
    <mdx n="0" f="v">
      <t c="4" si="31">
        <n x="200"/>
        <n x="19"/>
        <n x="122"/>
        <n x="179" s="1"/>
      </t>
    </mdx>
    <mdx n="0" f="v">
      <t c="4" si="31">
        <n x="200"/>
        <n x="19"/>
        <n x="52"/>
        <n x="179" s="1"/>
      </t>
    </mdx>
    <mdx n="0" f="v">
      <t c="4" si="35">
        <n x="178"/>
        <n x="154"/>
        <n x="34"/>
        <n x="179" s="1"/>
      </t>
    </mdx>
    <mdx n="0" f="v">
      <t c="4" si="31">
        <n x="200"/>
        <n x="33"/>
        <n x="171"/>
        <n x="179" s="1"/>
      </t>
    </mdx>
    <mdx n="0" f="v">
      <t c="4" si="35">
        <n x="200"/>
        <n x="32"/>
        <n x="140"/>
        <n x="179" s="1"/>
      </t>
    </mdx>
    <mdx n="0" f="v">
      <t c="4" si="35">
        <n x="200"/>
        <n x="34"/>
        <n x="152"/>
        <n x="179" s="1"/>
      </t>
    </mdx>
    <mdx n="0" f="v">
      <t c="4" si="35">
        <n x="178"/>
        <n x="34"/>
        <n x="55"/>
        <n x="179" s="1"/>
      </t>
    </mdx>
    <mdx n="0" f="v">
      <t c="4" si="35">
        <n x="200"/>
        <n x="32"/>
        <n x="147"/>
        <n x="179" s="1"/>
      </t>
    </mdx>
    <mdx n="0" f="v">
      <t c="4" si="35">
        <n x="178"/>
        <n x="43"/>
        <n x="32"/>
        <n x="179" s="1"/>
      </t>
    </mdx>
    <mdx n="0" f="v">
      <t c="4" si="31">
        <n x="178"/>
        <n x="33"/>
        <n x="46"/>
        <n x="179" s="1"/>
      </t>
    </mdx>
    <mdx n="0" f="v">
      <t c="4" si="31">
        <n x="178"/>
        <n x="56"/>
        <n x="19"/>
        <n x="179" s="1"/>
      </t>
    </mdx>
    <mdx n="0" f="v">
      <t c="4" si="31">
        <n x="178"/>
        <n x="33"/>
        <n x="48"/>
        <n x="179" s="1"/>
      </t>
    </mdx>
    <mdx n="0" f="v">
      <t c="4" si="31">
        <n x="178"/>
        <n x="33"/>
        <n x="99"/>
        <n x="179" s="1"/>
      </t>
    </mdx>
    <mdx n="0" f="v">
      <t c="4" si="31">
        <n x="200"/>
        <n x="33"/>
        <n x="92"/>
        <n x="179" s="1"/>
      </t>
    </mdx>
    <mdx n="0" f="v">
      <t c="4" si="31">
        <n x="178"/>
        <n x="33"/>
        <n x="60"/>
        <n x="179" s="1"/>
      </t>
    </mdx>
    <mdx n="0" f="v">
      <t c="4" si="31">
        <n x="200"/>
        <n x="33"/>
        <n x="142"/>
        <n x="179" s="1"/>
      </t>
    </mdx>
    <mdx n="0" f="v">
      <t c="4" si="35">
        <n x="200"/>
        <n x="32"/>
        <n x="114"/>
        <n x="179" s="1"/>
      </t>
    </mdx>
    <mdx n="0" f="v">
      <t c="4" si="31">
        <n x="200"/>
        <n x="19"/>
        <n x="169"/>
        <n x="179" s="1"/>
      </t>
    </mdx>
    <mdx n="0" f="v">
      <t c="4" si="35">
        <n x="200"/>
        <n x="32"/>
        <n x="57"/>
        <n x="179" s="1"/>
      </t>
    </mdx>
    <mdx n="0" f="v">
      <t c="4" si="31">
        <n x="178"/>
        <n x="19"/>
        <n x="73"/>
        <n x="179" s="1"/>
      </t>
    </mdx>
    <mdx n="0" f="v">
      <t c="4" si="35">
        <n x="178"/>
        <n x="34"/>
        <n x="61"/>
        <n x="179" s="1"/>
      </t>
    </mdx>
    <mdx n="0" f="v">
      <t c="4" si="31">
        <n x="178"/>
        <n x="19"/>
        <n x="162"/>
        <n x="179" s="1"/>
      </t>
    </mdx>
    <mdx n="0" f="v">
      <t c="4" si="35">
        <n x="200"/>
        <n x="34"/>
        <n x="76"/>
        <n x="179" s="1"/>
      </t>
    </mdx>
    <mdx n="0" f="v">
      <t c="4" si="35">
        <n x="200"/>
        <n x="32"/>
        <n x="101"/>
        <n x="179" s="1"/>
      </t>
    </mdx>
    <mdx n="0" f="v">
      <t c="4" si="35">
        <n x="200"/>
        <n x="32"/>
        <n x="95"/>
        <n x="179" s="1"/>
      </t>
    </mdx>
    <mdx n="0" f="v">
      <t c="4" si="31">
        <n x="178"/>
        <n x="19"/>
        <n x="61"/>
        <n x="179" s="1"/>
      </t>
    </mdx>
    <mdx n="0" f="v">
      <t c="5" si="35">
        <n x="178"/>
        <n x="32"/>
        <n x="15"/>
        <n x="45"/>
        <n x="179" s="1"/>
      </t>
    </mdx>
    <mdx n="0" f="v">
      <t c="5" si="35">
        <n x="178"/>
        <n x="32"/>
        <n x="14"/>
        <n x="37"/>
        <n x="179" s="1"/>
      </t>
    </mdx>
    <mdx n="0" f="v">
      <t c="4" si="35">
        <n x="178"/>
        <n x="34"/>
        <n x="166"/>
        <n x="179" s="1"/>
      </t>
    </mdx>
    <mdx n="0" f="v">
      <t c="4" si="31">
        <n x="178"/>
        <n x="33"/>
        <n x="130"/>
        <n x="179" s="1"/>
      </t>
    </mdx>
    <mdx n="0" f="v">
      <t c="4" si="31">
        <n x="200"/>
        <n x="19"/>
        <n x="97"/>
        <n x="179" s="1"/>
      </t>
    </mdx>
    <mdx n="0" f="v">
      <t c="4" si="31">
        <n x="178"/>
        <n x="19"/>
        <n x="95"/>
        <n x="179" s="1"/>
      </t>
    </mdx>
    <mdx n="0" f="v">
      <t c="4" si="35">
        <n x="178"/>
        <n x="38"/>
        <n x="32"/>
        <n x="179" s="1"/>
      </t>
    </mdx>
    <mdx n="0" f="v">
      <t c="4" si="35">
        <n x="178"/>
        <n x="158"/>
        <n x="32"/>
        <n x="179" s="1"/>
      </t>
    </mdx>
    <mdx n="0" f="v">
      <t c="4" si="35">
        <n x="178"/>
        <n x="32"/>
        <n x="106"/>
        <n x="179" s="1"/>
      </t>
    </mdx>
    <mdx n="0" f="v">
      <t c="4" si="35">
        <n x="178"/>
        <n x="34"/>
        <n x="93"/>
        <n x="179" s="1"/>
      </t>
    </mdx>
    <mdx n="0" f="v">
      <t c="4" si="31">
        <n x="178"/>
        <n x="19"/>
        <n x="114"/>
        <n x="179" s="1"/>
      </t>
    </mdx>
    <mdx n="0" f="v">
      <t c="4" si="31">
        <n x="178"/>
        <n x="19"/>
        <n x="132"/>
        <n x="179" s="1"/>
      </t>
    </mdx>
    <mdx n="0" f="v">
      <t c="4" si="31">
        <n x="200"/>
        <n x="33"/>
        <n x="55"/>
        <n x="179" s="1"/>
      </t>
    </mdx>
    <mdx n="0" f="v">
      <t c="4" si="35">
        <n x="200"/>
        <n x="32"/>
        <n x="124"/>
        <n x="179" s="1"/>
      </t>
    </mdx>
    <mdx n="0" f="v">
      <t c="4" si="31">
        <n x="200"/>
        <n x="33"/>
        <n x="80"/>
        <n x="179" s="1"/>
      </t>
    </mdx>
    <mdx n="0" f="v">
      <t c="4" si="31">
        <n x="200"/>
        <n x="19"/>
        <n x="153"/>
        <n x="179" s="1"/>
      </t>
    </mdx>
    <mdx n="0" f="v">
      <t c="4" si="31">
        <n x="200"/>
        <n x="19"/>
        <n x="54"/>
        <n x="179" s="1"/>
      </t>
    </mdx>
    <mdx n="0" f="v">
      <t c="4" si="35">
        <n x="178"/>
        <n x="34"/>
        <n x="57"/>
        <n x="179" s="1"/>
      </t>
    </mdx>
    <mdx n="0" f="v">
      <t c="4" si="31">
        <n x="200"/>
        <n x="33"/>
        <n x="164"/>
        <n x="179" s="1"/>
      </t>
    </mdx>
    <mdx n="0" f="v">
      <t c="4" si="31">
        <n x="200"/>
        <n x="33"/>
        <n x="155"/>
        <n x="179" s="1"/>
      </t>
    </mdx>
    <mdx n="0" f="v">
      <t c="4" si="35">
        <n x="178"/>
        <n x="32"/>
        <n x="89"/>
        <n x="179" s="1"/>
      </t>
    </mdx>
    <mdx n="0" f="v">
      <t c="4" si="35">
        <n x="178"/>
        <n x="34"/>
        <n x="143"/>
        <n x="179" s="1"/>
      </t>
    </mdx>
    <mdx n="0" f="v">
      <t c="4" si="35">
        <n x="178"/>
        <n x="32"/>
        <n x="57"/>
        <n x="179" s="1"/>
      </t>
    </mdx>
    <mdx n="0" f="v">
      <t c="4" si="35">
        <n x="200"/>
        <n x="34"/>
        <n x="82"/>
        <n x="179" s="1"/>
      </t>
    </mdx>
    <mdx n="0" f="v">
      <t c="4" si="35">
        <n x="178"/>
        <n x="34"/>
        <n x="48"/>
        <n x="179" s="1"/>
      </t>
    </mdx>
    <mdx n="0" f="v">
      <t c="5" si="35">
        <n x="178"/>
        <n x="32"/>
        <n x="27"/>
        <n x="37"/>
        <n x="179" s="1"/>
      </t>
    </mdx>
    <mdx n="0" f="v">
      <t c="5" si="35">
        <n x="178"/>
        <n x="32"/>
        <n x="1"/>
        <n x="45"/>
        <n x="179" s="1"/>
      </t>
    </mdx>
    <mdx n="0" f="v">
      <t c="4" si="35">
        <n x="200"/>
        <n x="32"/>
        <n x="99"/>
        <n x="179" s="1"/>
      </t>
    </mdx>
    <mdx n="0" f="v">
      <t c="4" si="35">
        <n x="178"/>
        <n x="53"/>
        <n x="34"/>
        <n x="179" s="1"/>
      </t>
    </mdx>
    <mdx n="0" f="v">
      <t c="4" si="31">
        <n x="178"/>
        <n x="19"/>
        <n x="100"/>
        <n x="179" s="1"/>
      </t>
    </mdx>
    <mdx n="0" f="v">
      <t c="4" si="35">
        <n x="178"/>
        <n x="34"/>
        <n x="98"/>
        <n x="179" s="1"/>
      </t>
    </mdx>
    <mdx n="0" f="v">
      <t c="4" si="35">
        <n x="200"/>
        <n x="34"/>
        <n x="171"/>
        <n x="179" s="1"/>
      </t>
    </mdx>
    <mdx n="0" f="v">
      <t c="4" si="31">
        <n x="178"/>
        <n x="19"/>
        <n x="67"/>
        <n x="179" s="1"/>
      </t>
    </mdx>
    <mdx n="0" f="v">
      <t c="4" si="35">
        <n x="200"/>
        <n x="34"/>
        <n x="129"/>
        <n x="179" s="1"/>
      </t>
    </mdx>
    <mdx n="0" f="v">
      <t c="4" si="31">
        <n x="178"/>
        <n x="19"/>
        <n x="89"/>
        <n x="179" s="1"/>
      </t>
    </mdx>
    <mdx n="0" f="v">
      <t c="4" si="31">
        <n x="200"/>
        <n x="33"/>
        <n x="86"/>
        <n x="179" s="1"/>
      </t>
    </mdx>
    <mdx n="0" f="v">
      <t c="4" si="35">
        <n x="200"/>
        <n x="34"/>
        <n x="117"/>
        <n x="179" s="1"/>
      </t>
    </mdx>
    <mdx n="0" f="v">
      <t c="5" si="35">
        <n x="178"/>
        <n x="32"/>
        <n x="28"/>
        <n x="36"/>
        <n x="179" s="1"/>
      </t>
    </mdx>
    <mdx n="0" f="v">
      <t c="5" si="35">
        <n x="178"/>
        <n x="32"/>
        <n x="22"/>
        <n x="36"/>
        <n x="179" s="1"/>
      </t>
    </mdx>
    <mdx n="0" f="v">
      <t c="5" si="31">
        <n x="178"/>
        <n x="19"/>
        <n x="5"/>
        <n x="8"/>
        <n x="179" s="1"/>
      </t>
    </mdx>
    <mdx n="0" f="v">
      <t c="5" si="31">
        <n x="178"/>
        <n x="19"/>
        <n x="7"/>
        <n x="30"/>
        <n x="179" s="1"/>
      </t>
    </mdx>
    <mdx n="0" f="v">
      <t c="5" si="31">
        <n x="178"/>
        <n x="19"/>
        <n x="14"/>
        <n x="25"/>
        <n x="179" s="1"/>
      </t>
    </mdx>
    <mdx n="0" f="v">
      <t c="4" si="31">
        <n x="200"/>
        <n x="19"/>
        <n x="144"/>
        <n x="179" s="1"/>
      </t>
    </mdx>
    <mdx n="0" f="v">
      <t c="4" si="35">
        <n x="200"/>
        <n x="32"/>
        <n x="67"/>
        <n x="179" s="1"/>
      </t>
    </mdx>
    <mdx n="0" f="v">
      <t c="4" si="31">
        <n x="200"/>
        <n x="19"/>
        <n x="85"/>
        <n x="179" s="1"/>
      </t>
    </mdx>
    <mdx n="0" f="v">
      <t c="4" si="31">
        <n x="178"/>
        <n x="19"/>
        <n x="76"/>
        <n x="179" s="1"/>
      </t>
    </mdx>
    <mdx n="0" f="v">
      <t c="4" si="31">
        <n x="200"/>
        <n x="19"/>
        <n x="165"/>
        <n x="179" s="1"/>
      </t>
    </mdx>
    <mdx n="0" f="v">
      <t c="4" si="35">
        <n x="200"/>
        <n x="32"/>
        <n x="71"/>
        <n x="179" s="1"/>
      </t>
    </mdx>
    <mdx n="0" f="v">
      <t c="4" si="31">
        <n x="200"/>
        <n x="19"/>
        <n x="154"/>
        <n x="179" s="1"/>
      </t>
    </mdx>
    <mdx n="0" f="v">
      <t c="4" si="35">
        <n x="200"/>
        <n x="32"/>
        <n x="170"/>
        <n x="179" s="1"/>
      </t>
    </mdx>
    <mdx n="0" f="v">
      <t c="4" si="35">
        <n x="200"/>
        <n x="34"/>
        <n x="98"/>
        <n x="179" s="1"/>
      </t>
    </mdx>
    <mdx n="0" f="v">
      <t c="4" si="35">
        <n x="178"/>
        <n x="34"/>
        <n x="170"/>
        <n x="179" s="1"/>
      </t>
    </mdx>
    <mdx n="0" f="v">
      <t c="4" si="35">
        <n x="178"/>
        <n x="34"/>
        <n x="113"/>
        <n x="179" s="1"/>
      </t>
    </mdx>
    <mdx n="0" f="v">
      <t c="4" si="31">
        <n x="178"/>
        <n x="33"/>
        <n x="106"/>
        <n x="179" s="1"/>
      </t>
    </mdx>
    <mdx n="0" f="v">
      <t c="4" si="35">
        <n x="178"/>
        <n x="32"/>
        <n x="73"/>
        <n x="179" s="1"/>
      </t>
    </mdx>
    <mdx n="0" f="v">
      <t c="4" si="31">
        <n x="178"/>
        <n x="19"/>
        <n x="118"/>
        <n x="179" s="1"/>
      </t>
    </mdx>
    <mdx n="0" f="v">
      <t c="4" si="35">
        <n x="200"/>
        <n x="34"/>
        <n x="75"/>
        <n x="179" s="1"/>
      </t>
    </mdx>
    <mdx n="0" f="v">
      <t c="4" si="35">
        <n x="200"/>
        <n x="32"/>
        <n x="132"/>
        <n x="179" s="1"/>
      </t>
    </mdx>
    <mdx n="0" f="v">
      <t c="4" si="31">
        <n x="178"/>
        <n x="33"/>
        <n x="40"/>
        <n x="179" s="1"/>
      </t>
    </mdx>
    <mdx n="0" f="v">
      <t c="4" si="31">
        <n x="178"/>
        <n x="19"/>
        <n x="93"/>
        <n x="179" s="1"/>
      </t>
    </mdx>
    <mdx n="0" f="v">
      <t c="4" si="35">
        <n x="178"/>
        <n x="32"/>
        <n x="74"/>
        <n x="179" s="1"/>
      </t>
    </mdx>
    <mdx n="0" f="v">
      <t c="4" si="35">
        <n x="178"/>
        <n x="32"/>
        <n x="113"/>
        <n x="179" s="1"/>
      </t>
    </mdx>
    <mdx n="0" f="v">
      <t c="4" si="35">
        <n x="200"/>
        <n x="32"/>
        <n x="38"/>
        <n x="179" s="1"/>
      </t>
    </mdx>
    <mdx n="0" f="v">
      <t c="4" si="31">
        <n x="200"/>
        <n x="19"/>
        <n x="123"/>
        <n x="179" s="1"/>
      </t>
    </mdx>
    <mdx n="0" f="v">
      <t c="4" si="35">
        <n x="200"/>
        <n x="32"/>
        <n x="40"/>
        <n x="179" s="1"/>
      </t>
    </mdx>
    <mdx n="0" f="v">
      <t c="4" si="35">
        <n x="178"/>
        <n x="34"/>
        <n x="46"/>
        <n x="179" s="1"/>
      </t>
    </mdx>
    <mdx n="0" f="v">
      <t c="4" si="31">
        <n x="178"/>
        <n x="19"/>
        <n x="168"/>
        <n x="179" s="1"/>
      </t>
    </mdx>
    <mdx n="0" f="v">
      <t c="4" si="35">
        <n x="200"/>
        <n x="34"/>
        <n x="112"/>
        <n x="179" s="1"/>
      </t>
    </mdx>
    <mdx n="0" f="v">
      <t c="4" si="35">
        <n x="178"/>
        <n x="32"/>
        <n x="169"/>
        <n x="179" s="1"/>
      </t>
    </mdx>
    <mdx n="0" f="v">
      <t c="4" si="35">
        <n x="200"/>
        <n x="32"/>
        <n x="120"/>
        <n x="179" s="1"/>
      </t>
    </mdx>
    <mdx n="0" f="v">
      <t c="4" si="31">
        <n x="200"/>
        <n x="19"/>
        <n x="78"/>
        <n x="179" s="1"/>
      </t>
    </mdx>
    <mdx n="0" f="v">
      <t c="4" si="31">
        <n x="200"/>
        <n x="19"/>
        <n x="132"/>
        <n x="179" s="1"/>
      </t>
    </mdx>
    <mdx n="0" f="v">
      <t c="4" si="31">
        <n x="178"/>
        <n x="39"/>
        <n x="19"/>
        <n x="179" s="1"/>
      </t>
    </mdx>
    <mdx n="0" f="v">
      <t c="4" si="31">
        <n x="200"/>
        <n x="19"/>
        <n x="59"/>
        <n x="179" s="1"/>
      </t>
    </mdx>
    <mdx n="0" f="v">
      <t c="4" si="31">
        <n x="200"/>
        <n x="19"/>
        <n x="120"/>
        <n x="179" s="1"/>
      </t>
    </mdx>
    <mdx n="0" f="v">
      <t c="4" si="31">
        <n x="200"/>
        <n x="19"/>
        <n x="139"/>
        <n x="179" s="1"/>
      </t>
    </mdx>
    <mdx n="0" f="v">
      <t c="5" si="35">
        <n x="178"/>
        <n x="32"/>
        <n x="177"/>
        <n x="36"/>
        <n x="179" s="1"/>
      </t>
    </mdx>
    <mdx n="0" f="v">
      <t c="5" si="35">
        <n x="178"/>
        <n x="32"/>
        <n x="5"/>
        <n x="36"/>
        <n x="179" s="1"/>
      </t>
    </mdx>
    <mdx n="0" f="v">
      <t c="5" si="35">
        <n x="178"/>
        <n x="32"/>
        <n x="21"/>
        <n x="37"/>
        <n x="179" s="1"/>
      </t>
    </mdx>
    <mdx n="0" f="v">
      <t c="5" si="31">
        <n x="178"/>
        <n x="19"/>
        <n x="7"/>
        <n x="8"/>
        <n x="179" s="1"/>
      </t>
    </mdx>
    <mdx n="0" f="v">
      <t c="5" si="31">
        <n x="178"/>
        <n x="19"/>
        <n x="2"/>
        <n x="25"/>
        <n x="179" s="1"/>
      </t>
    </mdx>
    <mdx n="0" f="v">
      <t c="5" si="31">
        <n x="178"/>
        <n x="19"/>
        <n x="28"/>
        <n x="30"/>
        <n x="179" s="1"/>
      </t>
    </mdx>
    <mdx n="0" f="v">
      <t c="5" si="31">
        <n x="178"/>
        <n x="19"/>
        <n x="27"/>
        <n x="25"/>
        <n x="179" s="1"/>
      </t>
    </mdx>
    <mdx n="0" f="v">
      <t c="4" si="35">
        <n x="178"/>
        <n x="53"/>
        <n x="32"/>
        <n x="179" s="1"/>
      </t>
    </mdx>
    <mdx n="0" f="v">
      <t c="4" si="35">
        <n x="200"/>
        <n x="34"/>
        <n x="103"/>
        <n x="179" s="1"/>
      </t>
    </mdx>
    <mdx n="0" f="v">
      <t c="4" si="31">
        <n x="200"/>
        <n x="33"/>
        <n x="75"/>
        <n x="179" s="1"/>
      </t>
    </mdx>
    <mdx n="0" f="v">
      <t c="4" si="31">
        <n x="200"/>
        <n x="19"/>
        <n x="111"/>
        <n x="179" s="1"/>
      </t>
    </mdx>
    <mdx n="0" f="v">
      <t c="4" si="31">
        <n x="178"/>
        <n x="33"/>
        <n x="107"/>
        <n x="179" s="1"/>
      </t>
    </mdx>
    <mdx n="0" f="v">
      <t c="4" si="35">
        <n x="200"/>
        <n x="34"/>
        <n x="161"/>
        <n x="179" s="1"/>
      </t>
    </mdx>
    <mdx n="0" f="v">
      <t c="4" si="31">
        <n x="200"/>
        <n x="19"/>
        <n x="149"/>
        <n x="179" s="1"/>
      </t>
    </mdx>
    <mdx n="0" f="v">
      <t c="4" si="31">
        <n x="200"/>
        <n x="33"/>
        <n x="140"/>
        <n x="179" s="1"/>
      </t>
    </mdx>
    <mdx n="0" f="v">
      <t c="4" si="35">
        <n x="178"/>
        <n x="32"/>
        <n x="102"/>
        <n x="179" s="1"/>
      </t>
    </mdx>
    <mdx n="0" f="v">
      <t c="4" si="35">
        <n x="178"/>
        <n x="32"/>
        <n x="115"/>
        <n x="179" s="1"/>
      </t>
    </mdx>
    <mdx n="0" f="v">
      <t c="4" si="35">
        <n x="200"/>
        <n x="32"/>
        <n x="76"/>
        <n x="179" s="1"/>
      </t>
    </mdx>
    <mdx n="0" f="v">
      <t c="4" si="31">
        <n x="178"/>
        <n x="33"/>
        <n x="74"/>
        <n x="179" s="1"/>
      </t>
    </mdx>
    <mdx n="0" f="v">
      <t c="4" si="35">
        <n x="200"/>
        <n x="32"/>
        <n x="103"/>
        <n x="179" s="1"/>
      </t>
    </mdx>
    <mdx n="0" f="v">
      <t c="4" si="31">
        <n x="178"/>
        <n x="19"/>
        <n x="140"/>
        <n x="179" s="1"/>
      </t>
    </mdx>
    <mdx n="0" f="v">
      <t c="4" si="35">
        <n x="200"/>
        <n x="32"/>
        <n x="64"/>
        <n x="179" s="1"/>
      </t>
    </mdx>
    <mdx n="0" f="v">
      <t c="4" si="35">
        <n x="200"/>
        <n x="34"/>
        <n x="141"/>
        <n x="179" s="1"/>
      </t>
    </mdx>
    <mdx n="0" f="v">
      <t c="4" si="35">
        <n x="200"/>
        <n x="34"/>
        <n x="116"/>
        <n x="179" s="1"/>
      </t>
    </mdx>
    <mdx n="0" f="v">
      <t c="4" si="31">
        <n x="178"/>
        <n x="19"/>
        <n x="113"/>
        <n x="179" s="1"/>
      </t>
    </mdx>
    <mdx n="0" f="v">
      <t c="4" si="35">
        <n x="178"/>
        <n x="37"/>
        <n x="34"/>
        <n x="179" s="1"/>
      </t>
    </mdx>
    <mdx n="0" f="v">
      <t c="4" si="35">
        <n x="178"/>
        <n x="32"/>
        <n x="116"/>
        <n x="179" s="1"/>
      </t>
    </mdx>
    <mdx n="0" f="v">
      <t c="4" si="31">
        <n x="178"/>
        <n x="156"/>
        <n x="19"/>
        <n x="179" s="1"/>
      </t>
    </mdx>
    <mdx n="0" f="v">
      <t c="4" si="31">
        <n x="178"/>
        <n x="45"/>
        <n x="19"/>
        <n x="179" s="1"/>
      </t>
    </mdx>
    <mdx n="0" f="v">
      <t c="4" si="35">
        <n x="178"/>
        <n x="32"/>
        <n x="171"/>
        <n x="179" s="1"/>
      </t>
    </mdx>
    <mdx n="0" f="v">
      <t c="4" si="31">
        <n x="178"/>
        <n x="149"/>
        <n x="19"/>
        <n x="179" s="1"/>
      </t>
    </mdx>
    <mdx n="0" f="v">
      <t c="4" si="35">
        <n x="200"/>
        <n x="34"/>
        <n x="151"/>
        <n x="179" s="1"/>
      </t>
    </mdx>
    <mdx n="0" f="v">
      <t c="4" si="31">
        <n x="200"/>
        <n x="19"/>
        <n x="148"/>
        <n x="179" s="1"/>
      </t>
    </mdx>
    <mdx n="0" f="v">
      <t c="4" si="35">
        <n x="178"/>
        <n x="32"/>
        <n x="119"/>
        <n x="179" s="1"/>
      </t>
    </mdx>
    <mdx n="0" f="v">
      <t c="4" si="35">
        <n x="178"/>
        <n x="34"/>
        <n x="52"/>
        <n x="179" s="1"/>
      </t>
    </mdx>
    <mdx n="0" f="v">
      <t c="4" si="35">
        <n x="200"/>
        <n x="32"/>
        <n x="83"/>
        <n x="179" s="1"/>
      </t>
    </mdx>
    <mdx n="0" f="v">
      <t c="4" si="31">
        <n x="200"/>
        <n x="33"/>
        <n x="141"/>
        <n x="179" s="1"/>
      </t>
    </mdx>
    <mdx n="0" f="v">
      <t c="4" si="35">
        <n x="178"/>
        <n x="34"/>
        <n x="44"/>
        <n x="179" s="1"/>
      </t>
    </mdx>
    <mdx n="0" f="v">
      <t c="4" si="31">
        <n x="178"/>
        <n x="19"/>
        <n x="157"/>
        <n x="179" s="1"/>
      </t>
    </mdx>
    <mdx n="0" f="v">
      <t c="4" si="31">
        <n x="178"/>
        <n x="33"/>
        <n x="72"/>
        <n x="179" s="1"/>
      </t>
    </mdx>
    <mdx n="0" f="v">
      <t c="4" si="31">
        <n x="200"/>
        <n x="33"/>
        <n x="170"/>
        <n x="179" s="1"/>
      </t>
    </mdx>
    <mdx n="0" f="v">
      <t c="4" si="31">
        <n x="200"/>
        <n x="19"/>
        <n x="44"/>
        <n x="179" s="1"/>
      </t>
    </mdx>
    <mdx n="0" f="v">
      <t c="4" si="35">
        <n x="178"/>
        <n x="34"/>
        <n x="75"/>
        <n x="179" s="1"/>
      </t>
    </mdx>
    <mdx n="0" f="v">
      <t c="4" si="35">
        <n x="178"/>
        <n x="48"/>
        <n x="32"/>
        <n x="179" s="1"/>
      </t>
    </mdx>
    <mdx n="0" f="v">
      <t c="4" si="31">
        <n x="178"/>
        <n x="33"/>
        <n x="81"/>
        <n x="179" s="1"/>
      </t>
    </mdx>
    <mdx n="0" f="v">
      <t c="4" si="35">
        <n x="200"/>
        <n x="34"/>
        <n x="48"/>
        <n x="179" s="1"/>
      </t>
    </mdx>
    <mdx n="0" f="v">
      <t c="4" si="31">
        <n x="178"/>
        <n x="33"/>
        <n x="166"/>
        <n x="179" s="1"/>
      </t>
    </mdx>
    <mdx n="0" f="v">
      <t c="4" si="31">
        <n x="200"/>
        <n x="33"/>
        <n x="169"/>
        <n x="179" s="1"/>
      </t>
    </mdx>
    <mdx n="0" f="v">
      <t c="4" si="31">
        <n x="178"/>
        <n x="48"/>
        <n x="19"/>
        <n x="179" s="1"/>
      </t>
    </mdx>
    <mdx n="0" f="v">
      <t c="4" si="35">
        <n x="200"/>
        <n x="34"/>
        <n x="145"/>
        <n x="179" s="1"/>
      </t>
    </mdx>
    <mdx n="0" f="v">
      <t c="4" si="35">
        <n x="200"/>
        <n x="34"/>
        <n x="122"/>
        <n x="179" s="1"/>
      </t>
    </mdx>
    <mdx n="0" f="v">
      <t c="4" si="31">
        <n x="178"/>
        <n x="19"/>
        <n x="103"/>
        <n x="179" s="1"/>
      </t>
    </mdx>
    <mdx n="0" f="v">
      <t c="4" si="31">
        <n x="200"/>
        <n x="19"/>
        <n x="51"/>
        <n x="179" s="1"/>
      </t>
    </mdx>
    <mdx n="0" f="v">
      <t c="4" si="31">
        <n x="178"/>
        <n x="33"/>
        <n x="168"/>
        <n x="179" s="1"/>
      </t>
    </mdx>
    <mdx n="0" f="v">
      <t c="4" si="35">
        <n x="178"/>
        <n x="34"/>
        <n x="169"/>
        <n x="179" s="1"/>
      </t>
    </mdx>
    <mdx n="0" f="v">
      <t c="4" si="31">
        <n x="178"/>
        <n x="158"/>
        <n x="19"/>
        <n x="179" s="1"/>
      </t>
    </mdx>
    <mdx n="0" f="v">
      <t c="4" si="31">
        <n x="178"/>
        <n x="33"/>
        <n x="123"/>
        <n x="179" s="1"/>
      </t>
    </mdx>
    <mdx n="0" f="v">
      <t c="4" si="31">
        <n x="178"/>
        <n x="19"/>
        <n x="125"/>
        <n x="179" s="1"/>
      </t>
    </mdx>
    <mdx n="0" f="v">
      <t c="4" si="35">
        <n x="178"/>
        <n x="34"/>
        <n x="138"/>
        <n x="179" s="1"/>
      </t>
    </mdx>
    <mdx n="0" f="v">
      <t c="4" si="35">
        <n x="178"/>
        <n x="32"/>
        <n x="120"/>
        <n x="179" s="1"/>
      </t>
    </mdx>
    <mdx n="0" f="v">
      <t c="4" si="31">
        <n x="178"/>
        <n x="19"/>
        <n x="145"/>
        <n x="179" s="1"/>
      </t>
    </mdx>
    <mdx n="0" f="v">
      <t c="4" si="31">
        <n x="200"/>
        <n x="33"/>
        <n x="42"/>
        <n x="179" s="1"/>
      </t>
    </mdx>
    <mdx n="0" f="v">
      <t c="4" si="31">
        <n x="200"/>
        <n x="19"/>
        <n x="55"/>
        <n x="179" s="1"/>
      </t>
    </mdx>
    <mdx n="0" f="v">
      <t c="4" si="31">
        <n x="200"/>
        <n x="19"/>
        <n x="91"/>
        <n x="179" s="1"/>
      </t>
    </mdx>
    <mdx n="0" f="v">
      <t c="4" si="35">
        <n x="200"/>
        <n x="34"/>
        <n x="52"/>
        <n x="179" s="1"/>
      </t>
    </mdx>
    <mdx n="0" f="v">
      <t c="4" si="35">
        <n x="178"/>
        <n x="32"/>
        <n x="83"/>
        <n x="179" s="1"/>
      </t>
    </mdx>
    <mdx n="0" f="v">
      <t c="5" si="35">
        <n x="178"/>
        <n x="32"/>
        <n x="5"/>
        <n x="45"/>
        <n x="179" s="1"/>
      </t>
    </mdx>
    <mdx n="0" f="v">
      <t c="5" si="35">
        <n x="178"/>
        <n x="32"/>
        <n x="18"/>
        <n x="37"/>
        <n x="179" s="1"/>
      </t>
    </mdx>
    <mdx n="0" f="v">
      <t c="4" si="35">
        <n x="178"/>
        <n x="158"/>
        <n x="34"/>
        <n x="179" s="1"/>
      </t>
    </mdx>
    <mdx n="0" f="v">
      <t c="4" si="31">
        <n x="200"/>
        <n x="33"/>
        <n x="124"/>
        <n x="179" s="1"/>
      </t>
    </mdx>
    <mdx n="0" f="v">
      <t c="4" si="35">
        <n x="200"/>
        <n x="32"/>
        <n x="91"/>
        <n x="179" s="1"/>
      </t>
    </mdx>
    <mdx n="0" f="v">
      <t c="4" si="31">
        <n x="200"/>
        <n x="33"/>
        <n x="96"/>
        <n x="179" s="1"/>
      </t>
    </mdx>
    <mdx n="0" f="v">
      <t c="4" si="35">
        <n x="178"/>
        <n x="42"/>
        <n x="32"/>
        <n x="179" s="1"/>
      </t>
    </mdx>
    <mdx n="0" f="v">
      <t c="4" si="31">
        <n x="178"/>
        <n x="33"/>
        <n x="139"/>
        <n x="179" s="1"/>
      </t>
    </mdx>
    <mdx n="0" f="v">
      <t c="4" si="35">
        <n x="200"/>
        <n x="34"/>
        <n x="121"/>
        <n x="179" s="1"/>
      </t>
    </mdx>
    <mdx n="0" f="v">
      <t c="4" si="31">
        <n x="200"/>
        <n x="19"/>
        <n x="141"/>
        <n x="179" s="1"/>
      </t>
    </mdx>
    <mdx n="0" f="v">
      <t c="4" si="31">
        <n x="178"/>
        <n x="33"/>
        <n x="148"/>
        <n x="179" s="1"/>
      </t>
    </mdx>
    <mdx n="0" f="v">
      <t c="4" si="35">
        <n x="200"/>
        <n x="32"/>
        <n x="171"/>
        <n x="179" s="1"/>
      </t>
    </mdx>
    <mdx n="0" f="v">
      <t c="4" si="31">
        <n x="178"/>
        <n x="150"/>
        <n x="19"/>
        <n x="179" s="1"/>
      </t>
    </mdx>
    <mdx n="0" f="v">
      <t c="4" si="35">
        <n x="178"/>
        <n x="32"/>
        <n x="110"/>
        <n x="179" s="1"/>
      </t>
    </mdx>
    <mdx n="0" f="v">
      <t c="4" si="35">
        <n x="178"/>
        <n x="32"/>
        <n x="76"/>
        <n x="179" s="1"/>
      </t>
    </mdx>
    <mdx n="0" f="v">
      <t c="4" si="35">
        <n x="200"/>
        <n x="32"/>
        <n x="54"/>
        <n x="179" s="1"/>
      </t>
    </mdx>
    <mdx n="0" f="v">
      <t c="4" si="35">
        <n x="200"/>
        <n x="34"/>
        <n x="54"/>
        <n x="179" s="1"/>
      </t>
    </mdx>
    <mdx n="0" f="v">
      <t c="4" si="31">
        <n x="200"/>
        <n x="33"/>
        <n x="101"/>
        <n x="179" s="1"/>
      </t>
    </mdx>
    <mdx n="0" f="v">
      <t c="4" si="31">
        <n x="178"/>
        <n x="33"/>
        <n x="68"/>
        <n x="179" s="1"/>
      </t>
    </mdx>
    <mdx n="0" f="v">
      <t c="4" si="31">
        <n x="178"/>
        <n x="19"/>
        <n x="58"/>
        <n x="179" s="1"/>
      </t>
    </mdx>
    <mdx n="0" f="v">
      <t c="4" si="31">
        <n x="178"/>
        <n x="33"/>
        <n x="47"/>
        <n x="179" s="1"/>
      </t>
    </mdx>
    <mdx n="0" f="v">
      <t c="4" si="31">
        <n x="178"/>
        <n x="19"/>
        <n x="126"/>
        <n x="179" s="1"/>
      </t>
    </mdx>
    <mdx n="0" f="v">
      <t c="4" si="31">
        <n x="200"/>
        <n x="33"/>
        <n x="111"/>
        <n x="179" s="1"/>
      </t>
    </mdx>
    <mdx n="0" f="v">
      <t c="4" si="35">
        <n x="178"/>
        <n x="32"/>
        <n x="133"/>
        <n x="179" s="1"/>
      </t>
    </mdx>
    <mdx n="0" f="v">
      <t c="4" si="31">
        <n x="178"/>
        <n x="19"/>
        <n x="64"/>
        <n x="179" s="1"/>
      </t>
    </mdx>
    <mdx n="0" f="v">
      <t c="4" si="31">
        <n x="200"/>
        <n x="33"/>
        <n x="139"/>
        <n x="179" s="1"/>
      </t>
    </mdx>
    <mdx n="0" f="v">
      <t c="4" si="35">
        <n x="178"/>
        <n x="32"/>
        <n x="46"/>
        <n x="179" s="1"/>
      </t>
    </mdx>
    <mdx n="0" f="v">
      <t c="5" si="35">
        <n x="178"/>
        <n x="32"/>
        <n x="1"/>
        <n x="36"/>
        <n x="179" s="1"/>
      </t>
    </mdx>
    <mdx n="0" f="v">
      <t c="5" si="35">
        <n x="178"/>
        <n x="32"/>
        <n x="9"/>
        <n x="36"/>
        <n x="179" s="1"/>
      </t>
    </mdx>
    <mdx n="0" f="v">
      <t c="4" si="35">
        <n x="178"/>
        <n x="40"/>
        <n x="32"/>
        <n x="179" s="1"/>
      </t>
    </mdx>
    <mdx n="0" f="v">
      <t c="4" si="35">
        <n x="178"/>
        <n x="32"/>
        <n x="165"/>
        <n x="179" s="1"/>
      </t>
    </mdx>
    <mdx n="0" f="v">
      <t c="4" si="31">
        <n x="178"/>
        <n x="19"/>
        <n x="158"/>
        <n x="179" s="1"/>
      </t>
    </mdx>
    <mdx n="0" f="v">
      <t c="4" si="35">
        <n x="178"/>
        <n x="34"/>
        <n x="95"/>
        <n x="179" s="1"/>
      </t>
    </mdx>
    <mdx n="0" f="v">
      <t c="4" si="31">
        <n x="178"/>
        <n x="19"/>
        <n x="77"/>
        <n x="179" s="1"/>
      </t>
    </mdx>
    <mdx n="0" f="v">
      <t c="4" si="35">
        <n x="200"/>
        <n x="34"/>
        <n x="114"/>
        <n x="179" s="1"/>
      </t>
    </mdx>
    <mdx n="0" f="v">
      <t c="4" si="35">
        <n x="178"/>
        <n x="34"/>
        <n x="145"/>
        <n x="179" s="1"/>
      </t>
    </mdx>
    <mdx n="0" f="v">
      <t c="4" si="35">
        <n x="200"/>
        <n x="34"/>
        <n x="70"/>
        <n x="179" s="1"/>
      </t>
    </mdx>
    <mdx n="0" f="v">
      <t c="4" si="31">
        <n x="200"/>
        <n x="19"/>
        <n x="116"/>
        <n x="179" s="1"/>
      </t>
    </mdx>
    <mdx n="0" f="v">
      <t c="5" si="35">
        <n x="178"/>
        <n x="32"/>
        <n x="12"/>
        <n x="45"/>
        <n x="179" s="1"/>
      </t>
    </mdx>
    <mdx n="0" f="v">
      <t c="5" si="35">
        <n x="178"/>
        <n x="32"/>
        <n x="17"/>
        <n x="37"/>
        <n x="179" s="1"/>
      </t>
    </mdx>
    <mdx n="0" f="v">
      <t c="5" si="31">
        <n x="178"/>
        <n x="19"/>
        <n x="1"/>
        <n x="8"/>
        <n x="179" s="1"/>
      </t>
    </mdx>
    <mdx n="0" f="v">
      <t c="5" si="31">
        <n x="178"/>
        <n x="19"/>
        <n x="9"/>
        <n x="30"/>
        <n x="179" s="1"/>
      </t>
    </mdx>
    <mdx n="0" f="v">
      <t c="4" si="35">
        <n x="200"/>
        <n x="32"/>
        <n x="175"/>
        <n x="179" s="1"/>
      </t>
    </mdx>
    <mdx n="0" f="v">
      <t c="4" si="35">
        <n x="178"/>
        <n x="32"/>
        <n x="153"/>
        <n x="179" s="1"/>
      </t>
    </mdx>
    <mdx n="0" f="v">
      <t c="4" si="31">
        <n x="200"/>
        <n x="19"/>
        <n x="115"/>
        <n x="179" s="1"/>
      </t>
    </mdx>
    <mdx n="0" f="v">
      <t c="4" si="35">
        <n x="200"/>
        <n x="34"/>
        <n x="107"/>
        <n x="179" s="1"/>
      </t>
    </mdx>
    <mdx n="0" f="v">
      <t c="4" si="31">
        <n x="178"/>
        <n x="33"/>
        <n x="57"/>
        <n x="179" s="1"/>
      </t>
    </mdx>
    <mdx n="0" f="v">
      <t c="4" si="35">
        <n x="200"/>
        <n x="34"/>
        <n x="97"/>
        <n x="179" s="1"/>
      </t>
    </mdx>
    <mdx n="0" f="v">
      <t c="4" si="31">
        <n x="178"/>
        <n x="19"/>
        <n x="52"/>
        <n x="179" s="1"/>
      </t>
    </mdx>
    <mdx n="0" f="v">
      <t c="4" si="31">
        <n x="178"/>
        <n x="19"/>
        <n x="98"/>
        <n x="179" s="1"/>
      </t>
    </mdx>
    <mdx n="0" f="v">
      <t c="4" si="35">
        <n x="200"/>
        <n x="34"/>
        <n x="83"/>
        <n x="179" s="1"/>
      </t>
    </mdx>
    <mdx n="0" f="v">
      <t c="4" si="31">
        <n x="200"/>
        <n x="33"/>
        <n x="82"/>
        <n x="179" s="1"/>
      </t>
    </mdx>
    <mdx n="0" f="v">
      <t c="4" si="31">
        <n x="178"/>
        <n x="33"/>
        <n x="70"/>
        <n x="179" s="1"/>
      </t>
    </mdx>
    <mdx n="0" f="v">
      <t c="4" si="35">
        <n x="178"/>
        <n x="34"/>
        <n x="116"/>
        <n x="179" s="1"/>
      </t>
    </mdx>
    <mdx n="0" f="v">
      <t c="4" si="35">
        <n x="178"/>
        <n x="34"/>
        <n x="120"/>
        <n x="179" s="1"/>
      </t>
    </mdx>
    <mdx n="0" f="v">
      <t c="4" si="35">
        <n x="200"/>
        <n x="34"/>
        <n x="55"/>
        <n x="179" s="1"/>
      </t>
    </mdx>
    <mdx n="0" f="v">
      <t c="4" si="35">
        <n x="178"/>
        <n x="32"/>
        <n x="44"/>
        <n x="179" s="1"/>
      </t>
    </mdx>
    <mdx n="0" f="v">
      <t c="4" si="35">
        <n x="200"/>
        <n x="32"/>
        <n x="157"/>
        <n x="179" s="1"/>
      </t>
    </mdx>
    <mdx n="0" f="v">
      <t c="4" si="31">
        <n x="178"/>
        <n x="19"/>
        <n x="136"/>
        <n x="179" s="1"/>
      </t>
    </mdx>
    <mdx n="0" f="v">
      <t c="4" si="31">
        <n x="200"/>
        <n x="19"/>
        <n x="92"/>
        <n x="179" s="1"/>
      </t>
    </mdx>
    <mdx n="0" f="v">
      <t c="4" si="35">
        <n x="178"/>
        <n x="56"/>
        <n x="34"/>
        <n x="179" s="1"/>
      </t>
    </mdx>
    <mdx n="0" f="v">
      <t c="4" si="35">
        <n x="200"/>
        <n x="32"/>
        <n x="150"/>
        <n x="179" s="1"/>
      </t>
    </mdx>
    <mdx n="0" f="v">
      <t c="4" si="35">
        <n x="200"/>
        <n x="34"/>
        <n x="87"/>
        <n x="179" s="1"/>
      </t>
    </mdx>
    <mdx n="0" f="v">
      <t c="4" si="35">
        <n x="178"/>
        <n x="34"/>
        <n x="74"/>
        <n x="179" s="1"/>
      </t>
    </mdx>
    <mdx n="0" f="v">
      <t c="4" si="35">
        <n x="178"/>
        <n x="34"/>
        <n x="60"/>
        <n x="179" s="1"/>
      </t>
    </mdx>
    <mdx n="0" f="v">
      <t c="4" si="35">
        <n x="178"/>
        <n x="34"/>
        <n x="162"/>
        <n x="179" s="1"/>
      </t>
    </mdx>
    <mdx n="0" f="v">
      <t c="4" si="31">
        <n x="200"/>
        <n x="19"/>
        <n x="147"/>
        <n x="179" s="1"/>
      </t>
    </mdx>
    <mdx n="0" f="v">
      <t c="4" si="35">
        <n x="200"/>
        <n x="32"/>
        <n x="48"/>
        <n x="179" s="1"/>
      </t>
    </mdx>
    <mdx n="0" f="v">
      <t c="4" si="31">
        <n x="200"/>
        <n x="33"/>
        <n x="78"/>
        <n x="179" s="1"/>
      </t>
    </mdx>
    <mdx n="0" f="v">
      <t c="4" si="31">
        <n x="178"/>
        <n x="19"/>
        <n x="87"/>
        <n x="179" s="1"/>
      </t>
    </mdx>
    <mdx n="0" f="v">
      <t c="4" si="35">
        <n x="200"/>
        <n x="32"/>
        <n x="59"/>
        <n x="179" s="1"/>
      </t>
    </mdx>
    <mdx n="0" f="v">
      <t c="4" si="35">
        <n x="178"/>
        <n x="34"/>
        <n x="111"/>
        <n x="179" s="1"/>
      </t>
    </mdx>
    <mdx n="0" f="v">
      <t c="4" si="35">
        <n x="178"/>
        <n x="32"/>
        <n x="61"/>
        <n x="179" s="1"/>
      </t>
    </mdx>
    <mdx n="0" f="v">
      <t c="4" si="35">
        <n x="200"/>
        <n x="34"/>
        <n x="149"/>
        <n x="179" s="1"/>
      </t>
    </mdx>
    <mdx n="0" f="v">
      <t c="4" si="31">
        <n x="200"/>
        <n x="33"/>
        <n x="119"/>
        <n x="179" s="1"/>
      </t>
    </mdx>
    <mdx n="0" f="v">
      <t c="4" si="31">
        <n x="178"/>
        <n x="33"/>
        <n x="141"/>
        <n x="179" s="1"/>
      </t>
    </mdx>
    <mdx n="0" f="v">
      <t c="4" si="35">
        <n x="200"/>
        <n x="32"/>
        <n x="153"/>
        <n x="179" s="1"/>
      </t>
    </mdx>
    <mdx n="0" f="v">
      <t c="4" si="35">
        <n x="178"/>
        <n x="32"/>
        <n x="148"/>
        <n x="179" s="1"/>
      </t>
    </mdx>
    <mdx n="0" f="v">
      <t c="4" si="31">
        <n x="200"/>
        <n x="33"/>
        <n x="57"/>
        <n x="179" s="1"/>
      </t>
    </mdx>
    <mdx n="0" f="v">
      <t c="4" si="31">
        <n x="178"/>
        <n x="33"/>
        <n x="146"/>
        <n x="179" s="1"/>
      </t>
    </mdx>
    <mdx n="0" f="v">
      <t c="4" si="31">
        <n x="200"/>
        <n x="33"/>
        <n x="120"/>
        <n x="179" s="1"/>
      </t>
    </mdx>
    <mdx n="0" f="v">
      <t c="5" si="35">
        <n x="178"/>
        <n x="32"/>
        <n x="11"/>
        <n x="45"/>
        <n x="179" s="1"/>
      </t>
    </mdx>
    <mdx n="0" f="v">
      <t c="5" si="35">
        <n x="178"/>
        <n x="32"/>
        <n x="3"/>
        <n x="37"/>
        <n x="179" s="1"/>
      </t>
    </mdx>
    <mdx n="0" f="v">
      <t c="5" si="35">
        <n x="178"/>
        <n x="32"/>
        <n x="26"/>
        <n x="37"/>
        <n x="179" s="1"/>
      </t>
    </mdx>
    <mdx n="0" f="v">
      <t c="5" si="31">
        <n x="178"/>
        <n x="19"/>
        <n x="12"/>
        <n x="25"/>
        <n x="179" s="1"/>
      </t>
    </mdx>
    <mdx n="0" f="v">
      <t c="5" si="31">
        <n x="178"/>
        <n x="19"/>
        <n x="14"/>
        <n x="8"/>
        <n x="179" s="1"/>
      </t>
    </mdx>
    <mdx n="0" f="v">
      <t c="5" si="31">
        <n x="178"/>
        <n x="19"/>
        <n x="1"/>
        <n x="30"/>
        <n x="179" s="1"/>
      </t>
    </mdx>
    <mdx n="0" f="v">
      <t c="5" si="31">
        <n x="178"/>
        <n x="19"/>
        <n x="10"/>
        <n x="8"/>
        <n x="179" s="1"/>
      </t>
    </mdx>
    <mdx n="0" f="v">
      <t c="4" si="35">
        <n x="178"/>
        <n x="48"/>
        <n x="34"/>
        <n x="179" s="1"/>
      </t>
    </mdx>
    <mdx n="0" f="v">
      <t c="4" si="35">
        <n x="200"/>
        <n x="34"/>
        <n x="108"/>
        <n x="179" s="1"/>
      </t>
    </mdx>
    <mdx n="0" f="v">
      <t c="4" si="35">
        <n x="178"/>
        <n x="34"/>
        <n x="58"/>
        <n x="179" s="1"/>
      </t>
    </mdx>
    <mdx n="0" f="v">
      <t c="4" si="35">
        <n x="178"/>
        <n x="32"/>
        <n x="71"/>
        <n x="179" s="1"/>
      </t>
    </mdx>
    <mdx n="0" f="v">
      <t c="4" si="35">
        <n x="178"/>
        <n x="34"/>
        <n x="154"/>
        <n x="179" s="1"/>
      </t>
    </mdx>
    <mdx n="0" f="v">
      <t c="4" si="31">
        <n x="178"/>
        <n x="33"/>
        <n x="55"/>
        <n x="179" s="1"/>
      </t>
    </mdx>
    <mdx n="0" f="v">
      <t c="4" si="31">
        <n x="200"/>
        <n x="19"/>
        <n x="93"/>
        <n x="179" s="1"/>
      </t>
    </mdx>
    <mdx n="0" f="v">
      <t c="4" si="35">
        <n x="178"/>
        <n x="32"/>
        <n x="123"/>
        <n x="179" s="1"/>
      </t>
    </mdx>
    <mdx n="0" f="v">
      <t c="4" si="35">
        <n x="200"/>
        <n x="34"/>
        <n x="142"/>
        <n x="179" s="1"/>
      </t>
    </mdx>
    <mdx n="0" f="v">
      <t c="4" si="35">
        <n x="200"/>
        <n x="34"/>
        <n x="51"/>
        <n x="179" s="1"/>
      </t>
    </mdx>
    <mdx n="0" f="v">
      <t c="4" si="31">
        <n x="200"/>
        <n x="19"/>
        <n x="40"/>
        <n x="179" s="1"/>
      </t>
    </mdx>
    <mdx n="0" f="v">
      <t c="4" si="35">
        <n x="200"/>
        <n x="32"/>
        <n x="167"/>
        <n x="179" s="1"/>
      </t>
    </mdx>
    <mdx n="0" f="v">
      <t c="4" si="35">
        <n x="178"/>
        <n x="34"/>
        <n x="164"/>
        <n x="179" s="1"/>
      </t>
    </mdx>
    <mdx n="0" f="v">
      <t c="4" si="31">
        <n x="178"/>
        <n x="33"/>
        <n x="150"/>
        <n x="179" s="1"/>
      </t>
    </mdx>
    <mdx n="0" f="v">
      <t c="4" si="31">
        <n x="178"/>
        <n x="33"/>
        <n x="125"/>
        <n x="179" s="1"/>
      </t>
    </mdx>
    <mdx n="0" f="v">
      <t c="4" si="35">
        <n x="200"/>
        <n x="32"/>
        <n x="47"/>
        <n x="179" s="1"/>
      </t>
    </mdx>
    <mdx n="0" f="v">
      <t c="4" si="31">
        <n x="200"/>
        <n x="19"/>
        <n x="89"/>
        <n x="179" s="1"/>
      </t>
    </mdx>
    <mdx n="0" f="v">
      <t c="4" si="35">
        <n x="200"/>
        <n x="32"/>
        <n x="100"/>
        <n x="179" s="1"/>
      </t>
    </mdx>
    <mdx n="0" f="v">
      <t c="4" si="31">
        <n x="178"/>
        <n x="19"/>
        <n x="85"/>
        <n x="179" s="1"/>
      </t>
    </mdx>
    <mdx n="0" f="v">
      <t c="4" si="35">
        <n x="200"/>
        <n x="32"/>
        <n x="165"/>
        <n x="179" s="1"/>
      </t>
    </mdx>
    <mdx n="0" f="v">
      <t c="4" si="31">
        <n x="200"/>
        <n x="19"/>
        <n x="125"/>
        <n x="179" s="1"/>
      </t>
    </mdx>
    <mdx n="0" f="v">
      <t c="5" si="35">
        <n x="178"/>
        <n x="32"/>
        <n x="2"/>
        <n x="45"/>
        <n x="179" s="1"/>
      </t>
    </mdx>
    <mdx n="0" f="v">
      <t c="5" si="35">
        <n x="178"/>
        <n x="32"/>
        <n x="7"/>
        <n x="37"/>
        <n x="179" s="1"/>
      </t>
    </mdx>
    <mdx n="0" f="v">
      <t c="5" si="31">
        <n x="178"/>
        <n x="19"/>
        <n x="15"/>
        <n x="30"/>
        <n x="179" s="1"/>
      </t>
    </mdx>
    <mdx n="0" f="v">
      <t c="5" si="31">
        <n x="178"/>
        <n x="19"/>
        <n x="13"/>
        <n x="30"/>
        <n x="179" s="1"/>
      </t>
    </mdx>
    <mdx n="0" f="v">
      <t c="4" si="35">
        <n x="178"/>
        <n x="32"/>
        <n x="155"/>
        <n x="179" s="1"/>
      </t>
    </mdx>
    <mdx n="0" f="v">
      <t c="4" si="31">
        <n x="200"/>
        <n x="19"/>
        <n x="138"/>
        <n x="179" s="1"/>
      </t>
    </mdx>
    <mdx n="0" f="v">
      <t c="5" si="35">
        <n x="178"/>
        <n x="32"/>
        <n x="2"/>
        <n x="37"/>
        <n x="179" s="1"/>
      </t>
    </mdx>
    <mdx n="0" f="v">
      <t c="5" si="35">
        <n x="178"/>
        <n x="32"/>
        <n x="7"/>
        <n x="45"/>
        <n x="179" s="1"/>
      </t>
    </mdx>
    <mdx n="0" f="v">
      <t c="5" si="31">
        <n x="178"/>
        <n x="19"/>
        <n x="177"/>
        <n x="30"/>
        <n x="179" s="1"/>
      </t>
    </mdx>
    <mdx n="0" f="v">
      <t c="5" si="31">
        <n x="178"/>
        <n x="19"/>
        <n x="13"/>
        <n x="8"/>
        <n x="179" s="1"/>
      </t>
    </mdx>
    <mdx n="0" f="v">
      <t c="5" si="31">
        <n x="178"/>
        <n x="19"/>
        <n x="29"/>
        <n x="30"/>
        <n x="179" s="1"/>
      </t>
    </mdx>
    <mdx n="0" f="v">
      <t c="4" si="31">
        <n x="178"/>
        <n x="19"/>
        <n x="71"/>
        <n x="179" s="1"/>
      </t>
    </mdx>
    <mdx n="0" f="v">
      <t c="4" si="31">
        <n x="200"/>
        <n x="33"/>
        <n x="136"/>
        <n x="179" s="1"/>
      </t>
    </mdx>
    <mdx n="0" f="v">
      <t c="5" si="35">
        <n x="178"/>
        <n x="32"/>
        <n x="20"/>
        <n x="36"/>
        <n x="179" s="1"/>
      </t>
    </mdx>
    <mdx n="0" f="v">
      <t c="5" si="31">
        <n x="178"/>
        <n x="19"/>
        <n x="12"/>
        <n x="30"/>
        <n x="179" s="1"/>
      </t>
    </mdx>
    <mdx n="0" f="v">
      <t c="5" si="31">
        <n x="178"/>
        <n x="19"/>
        <n x="16"/>
        <n x="30"/>
        <n x="179" s="1"/>
      </t>
    </mdx>
    <mdx n="0" f="v">
      <t c="5" si="31">
        <n x="178"/>
        <n x="19"/>
        <n x="20"/>
        <n x="8"/>
        <n x="179" s="1"/>
      </t>
    </mdx>
    <mdx n="0" f="v">
      <t c="4" si="35">
        <n x="200"/>
        <n x="32"/>
        <n x="92"/>
        <n x="179" s="1"/>
      </t>
    </mdx>
    <mdx n="0" f="v">
      <t c="4" si="35">
        <n x="200"/>
        <n x="32"/>
        <n x="86"/>
        <n x="179" s="1"/>
      </t>
    </mdx>
    <mdx n="0" f="v">
      <t c="5" si="35">
        <n x="178"/>
        <n x="32"/>
        <n x="29"/>
        <n x="45"/>
        <n x="179" s="1"/>
      </t>
    </mdx>
    <mdx n="0" f="v">
      <t c="5" si="31">
        <n x="178"/>
        <n x="19"/>
        <n x="24"/>
        <n x="30"/>
        <n x="179" s="1"/>
      </t>
    </mdx>
    <mdx n="0" f="v">
      <t c="5" si="31">
        <n x="178"/>
        <n x="19"/>
        <n x="22"/>
        <n x="8"/>
        <n x="179" s="1"/>
      </t>
    </mdx>
    <mdx n="0" f="v">
      <t c="4" si="31">
        <n x="200"/>
        <n x="33"/>
        <n x="60"/>
        <n x="179" s="1"/>
      </t>
    </mdx>
    <mdx n="0" f="v">
      <t c="4" si="31">
        <n x="200"/>
        <n x="33"/>
        <n x="83"/>
        <n x="179" s="1"/>
      </t>
    </mdx>
    <mdx n="0" f="v">
      <t c="4" si="31">
        <n x="178"/>
        <n x="19"/>
        <n x="156"/>
        <n x="179" s="1"/>
      </t>
    </mdx>
    <mdx n="0" f="v">
      <t c="4" si="31">
        <n x="200"/>
        <n x="19"/>
        <n x="90"/>
        <n x="179" s="1"/>
      </t>
    </mdx>
    <mdx n="0" f="v">
      <t c="4" si="31">
        <n x="200"/>
        <n x="33"/>
        <n x="67"/>
        <n x="179" s="1"/>
      </t>
    </mdx>
    <mdx n="0" f="v">
      <t c="4" si="35">
        <n x="178"/>
        <n x="34"/>
        <n x="128"/>
        <n x="179" s="1"/>
      </t>
    </mdx>
    <mdx n="0" f="v">
      <t c="4" si="35">
        <n x="178"/>
        <n x="150"/>
        <n x="32"/>
        <n x="179" s="1"/>
      </t>
    </mdx>
    <mdx n="0" f="v">
      <t c="4" si="31">
        <n x="200"/>
        <n x="19"/>
        <n x="158"/>
        <n x="179" s="1"/>
      </t>
    </mdx>
    <mdx n="0" f="v">
      <t c="4" si="31">
        <n x="200"/>
        <n x="19"/>
        <n x="105"/>
        <n x="179" s="1"/>
      </t>
    </mdx>
    <mdx n="0" f="v">
      <t c="4" si="35">
        <n x="178"/>
        <n x="34"/>
        <n x="172"/>
        <n x="179" s="1"/>
      </t>
    </mdx>
    <mdx n="0" f="v">
      <t c="4" si="35">
        <n x="178"/>
        <n x="32"/>
        <n x="164"/>
        <n x="179" s="1"/>
      </t>
    </mdx>
    <mdx n="0" f="v">
      <t c="4" si="31">
        <n x="178"/>
        <n x="33"/>
        <n x="151"/>
        <n x="179" s="1"/>
      </t>
    </mdx>
    <mdx n="0" f="v">
      <t c="4" si="31">
        <n x="200"/>
        <n x="33"/>
        <n x="104"/>
        <n x="179" s="1"/>
      </t>
    </mdx>
    <mdx n="0" f="v">
      <t c="4" si="31">
        <n x="200"/>
        <n x="33"/>
        <n x="162"/>
        <n x="179" s="1"/>
      </t>
    </mdx>
    <mdx n="0" f="v">
      <t c="4" si="35">
        <n x="200"/>
        <n x="34"/>
        <n x="168"/>
        <n x="179" s="1"/>
      </t>
    </mdx>
    <mdx n="0" f="v">
      <t c="4" si="31">
        <n x="178"/>
        <n x="19"/>
        <n x="78"/>
        <n x="179" s="1"/>
      </t>
    </mdx>
    <mdx n="0" f="v">
      <t c="4" si="31">
        <n x="200"/>
        <n x="19"/>
        <n x="42"/>
        <n x="179" s="1"/>
      </t>
    </mdx>
    <mdx n="0" f="v">
      <t c="4" si="35">
        <n x="178"/>
        <n x="34"/>
        <n x="135"/>
        <n x="179" s="1"/>
      </t>
    </mdx>
    <mdx n="0" f="v">
      <t c="4" si="31">
        <n x="178"/>
        <n x="19"/>
        <n x="163"/>
        <n x="179" s="1"/>
      </t>
    </mdx>
    <mdx n="0" f="v">
      <t c="4" si="31">
        <n x="200"/>
        <n x="19"/>
        <n x="174"/>
        <n x="179" s="1"/>
      </t>
    </mdx>
    <mdx n="0" f="v">
      <t c="4" si="35">
        <n x="178"/>
        <n x="34"/>
        <n x="141"/>
        <n x="179" s="1"/>
      </t>
    </mdx>
    <mdx n="0" f="v">
      <t c="4" si="31">
        <n x="200"/>
        <n x="19"/>
        <n x="77"/>
        <n x="179" s="1"/>
      </t>
    </mdx>
    <mdx n="0" f="v">
      <t c="4" si="31">
        <n x="178"/>
        <n x="19"/>
        <n x="143"/>
        <n x="179" s="1"/>
      </t>
    </mdx>
    <mdx n="0" f="v">
      <t c="4" si="35">
        <n x="178"/>
        <n x="34"/>
        <n x="158"/>
        <n x="179" s="1"/>
      </t>
    </mdx>
    <mdx n="0" f="v">
      <t c="4" si="35">
        <n x="178"/>
        <n x="32"/>
        <n x="94"/>
        <n x="179" s="1"/>
      </t>
    </mdx>
    <mdx n="0" f="v">
      <t c="4" si="35">
        <n x="200"/>
        <n x="32"/>
        <n x="136"/>
        <n x="179" s="1"/>
      </t>
    </mdx>
    <mdx n="0" f="v">
      <t c="4" si="31">
        <n x="200"/>
        <n x="33"/>
        <n x="122"/>
        <n x="179" s="1"/>
      </t>
    </mdx>
    <mdx n="0" f="v">
      <t c="4" si="31">
        <n x="200"/>
        <n x="33"/>
        <n x="153"/>
        <n x="179" s="1"/>
      </t>
    </mdx>
    <mdx n="0" f="v">
      <t c="4" si="31">
        <n x="178"/>
        <n x="33"/>
        <n x="161"/>
        <n x="179" s="1"/>
      </t>
    </mdx>
    <mdx n="0" f="v">
      <t c="5" si="35">
        <n x="178"/>
        <n x="32"/>
        <n x="26"/>
        <n x="45"/>
        <n x="179" s="1"/>
      </t>
    </mdx>
    <mdx n="0" f="v">
      <t c="4" si="31">
        <n x="178"/>
        <n x="33"/>
        <n x="140"/>
        <n x="179" s="1"/>
      </t>
    </mdx>
    <mdx n="0" f="v">
      <t c="4" si="31">
        <n x="178"/>
        <n x="19"/>
        <n x="94"/>
        <n x="179" s="1"/>
      </t>
    </mdx>
    <mdx n="0" f="v">
      <t c="4" si="35">
        <n x="200"/>
        <n x="32"/>
        <n x="133"/>
        <n x="179" s="1"/>
      </t>
    </mdx>
    <mdx n="0" f="v">
      <t c="4" si="35">
        <n x="178"/>
        <n x="32"/>
        <n x="112"/>
        <n x="179" s="1"/>
      </t>
    </mdx>
    <mdx n="0" f="v">
      <t c="4" si="35">
        <n x="200"/>
        <n x="32"/>
        <n x="148"/>
        <n x="179" s="1"/>
      </t>
    </mdx>
    <mdx n="0" f="v">
      <t c="4" si="31">
        <n x="200"/>
        <n x="33"/>
        <n x="46"/>
        <n x="179" s="1"/>
      </t>
    </mdx>
    <mdx n="0" f="v">
      <t c="4" si="35">
        <n x="178"/>
        <n x="34"/>
        <n x="104"/>
        <n x="179" s="1"/>
      </t>
    </mdx>
    <mdx n="0" f="v">
      <t c="4" si="31">
        <n x="178"/>
        <n x="19"/>
        <n x="137"/>
        <n x="179" s="1"/>
      </t>
    </mdx>
    <mdx n="0" f="v">
      <t c="4" si="35">
        <n x="178"/>
        <n x="32"/>
        <n x="100"/>
        <n x="179" s="1"/>
      </t>
    </mdx>
    <mdx n="0" f="v">
      <t c="5" si="35">
        <n x="178"/>
        <n x="32"/>
        <n x="21"/>
        <n x="45"/>
        <n x="179" s="1"/>
      </t>
    </mdx>
    <mdx n="0" f="v">
      <t c="4" si="31">
        <n x="200"/>
        <n x="33"/>
        <n x="121"/>
        <n x="179" s="1"/>
      </t>
    </mdx>
    <mdx n="0" f="v">
      <t c="4" si="35">
        <n x="200"/>
        <n x="34"/>
        <n x="64"/>
        <n x="179" s="1"/>
      </t>
    </mdx>
    <mdx n="0" f="v">
      <t c="4" si="35">
        <n x="200"/>
        <n x="34"/>
        <n x="101"/>
        <n x="179" s="1"/>
      </t>
    </mdx>
    <mdx n="0" f="v">
      <t c="4" si="31">
        <n x="178"/>
        <n x="33"/>
        <n x="92"/>
        <n x="179" s="1"/>
      </t>
    </mdx>
    <mdx n="0" f="v">
      <t c="4" si="35">
        <n x="178"/>
        <n x="32"/>
        <n x="138"/>
        <n x="179" s="1"/>
      </t>
    </mdx>
    <mdx n="0" f="v">
      <t c="4" si="35">
        <n x="178"/>
        <n x="34"/>
        <n x="175"/>
        <n x="179" s="1"/>
      </t>
    </mdx>
    <mdx n="0" f="v">
      <t c="5" si="35">
        <n x="178"/>
        <n x="32"/>
        <n x="10"/>
        <n x="37"/>
        <n x="179" s="1"/>
      </t>
    </mdx>
    <mdx n="0" f="v">
      <t c="5" si="31">
        <n x="178"/>
        <n x="19"/>
        <n x="177"/>
        <n x="8"/>
        <n x="179" s="1"/>
      </t>
    </mdx>
    <mdx n="0" f="v">
      <t c="4" si="31">
        <n x="178"/>
        <n x="33"/>
        <n x="95"/>
        <n x="179" s="1"/>
      </t>
    </mdx>
    <mdx n="0" f="v">
      <t c="4" si="31">
        <n x="200"/>
        <n x="33"/>
        <n x="160"/>
        <n x="179" s="1"/>
      </t>
    </mdx>
    <mdx n="0" f="v">
      <t c="4" si="35">
        <n x="200"/>
        <n x="32"/>
        <n x="94"/>
        <n x="179" s="1"/>
      </t>
    </mdx>
    <mdx n="0" f="v">
      <t c="4" si="31">
        <n x="200"/>
        <n x="19"/>
        <n x="61"/>
        <n x="179" s="1"/>
      </t>
    </mdx>
    <mdx n="0" f="v">
      <t c="4" si="35">
        <n x="178"/>
        <n x="32"/>
        <n x="143"/>
        <n x="179" s="1"/>
      </t>
    </mdx>
    <mdx n="0" f="v">
      <t c="4" si="35">
        <n x="200"/>
        <n x="34"/>
        <n x="85"/>
        <n x="179" s="1"/>
      </t>
    </mdx>
    <mdx n="0" f="v">
      <t c="4" si="31">
        <n x="178"/>
        <n x="33"/>
        <n x="160"/>
        <n x="179" s="1"/>
      </t>
    </mdx>
    <mdx n="0" f="v">
      <t c="4" si="31">
        <n x="200"/>
        <n x="19"/>
        <n x="66"/>
        <n x="179" s="1"/>
      </t>
    </mdx>
    <mdx n="0" f="v">
      <t c="4" si="31">
        <n x="178"/>
        <n x="33"/>
        <n x="158"/>
        <n x="179" s="1"/>
      </t>
    </mdx>
    <mdx n="0" f="v">
      <t c="4" si="35">
        <n x="200"/>
        <n x="34"/>
        <n x="157"/>
        <n x="179" s="1"/>
      </t>
    </mdx>
    <mdx n="0" f="v">
      <t c="4" si="31">
        <n x="178"/>
        <n x="19"/>
        <n x="171"/>
        <n x="179" s="1"/>
      </t>
    </mdx>
    <mdx n="0" f="v">
      <t c="4" si="35">
        <n x="178"/>
        <n x="32"/>
        <n x="108"/>
        <n x="179" s="1"/>
      </t>
    </mdx>
    <mdx n="0" f="v">
      <t c="4" si="31">
        <n x="200"/>
        <n x="19"/>
        <n x="119"/>
        <n x="179" s="1"/>
      </t>
    </mdx>
    <mdx n="0" f="v">
      <t c="4" si="35">
        <n x="178"/>
        <n x="32"/>
        <n x="162"/>
        <n x="179" s="1"/>
      </t>
    </mdx>
    <mdx n="0" f="v">
      <t c="4" si="35">
        <n x="200"/>
        <n x="34"/>
        <n x="111"/>
        <n x="179" s="1"/>
      </t>
    </mdx>
    <mdx n="0" f="v">
      <t c="4" si="31">
        <n x="178"/>
        <n x="33"/>
        <n x="142"/>
        <n x="179" s="1"/>
      </t>
    </mdx>
    <mdx n="0" f="v">
      <t c="4" si="35">
        <n x="178"/>
        <n x="32"/>
        <n x="99"/>
        <n x="179" s="1"/>
      </t>
    </mdx>
    <mdx n="0" f="v">
      <t c="4" si="31">
        <n x="200"/>
        <n x="33"/>
        <n x="127"/>
        <n x="179" s="1"/>
      </t>
    </mdx>
    <mdx n="0" f="v">
      <t c="4" si="31">
        <n x="200"/>
        <n x="19"/>
        <n x="151"/>
        <n x="179" s="1"/>
      </t>
    </mdx>
    <mdx n="0" f="v">
      <t c="4" si="35">
        <n x="178"/>
        <n x="32"/>
        <n x="160"/>
        <n x="179" s="1"/>
      </t>
    </mdx>
    <mdx n="0" f="v">
      <t c="4" si="31">
        <n x="200"/>
        <n x="33"/>
        <n x="133"/>
        <n x="179" s="1"/>
      </t>
    </mdx>
    <mdx n="0" f="v">
      <t c="5" si="35">
        <n x="178"/>
        <n x="32"/>
        <n x="9"/>
        <n x="37"/>
        <n x="179" s="1"/>
      </t>
    </mdx>
    <mdx n="0" f="v">
      <t c="5" si="31">
        <n x="178"/>
        <n x="19"/>
        <n x="9"/>
        <n x="25"/>
        <n x="179" s="1"/>
      </t>
    </mdx>
    <mdx n="0" f="v">
      <t c="5" si="31">
        <n x="178"/>
        <n x="19"/>
        <n x="15"/>
        <n x="8"/>
        <n x="179" s="1"/>
      </t>
    </mdx>
    <mdx n="0" f="v">
      <t c="5" si="31">
        <n x="178"/>
        <n x="19"/>
        <n x="23"/>
        <n x="8"/>
        <n x="179" s="1"/>
      </t>
    </mdx>
    <mdx n="0" f="v">
      <t c="4" si="31">
        <n x="200"/>
        <n x="33"/>
        <n x="168"/>
        <n x="179" s="1"/>
      </t>
    </mdx>
    <mdx n="0" f="v">
      <t c="4" si="31">
        <n x="178"/>
        <n x="33"/>
        <n x="101"/>
        <n x="179" s="1"/>
      </t>
    </mdx>
    <mdx n="0" f="v">
      <t c="4" si="35">
        <n x="178"/>
        <n x="32"/>
        <n x="150"/>
        <n x="179" s="1"/>
      </t>
    </mdx>
    <mdx n="0" f="v">
      <t c="4" si="35">
        <n x="178"/>
        <n x="34"/>
        <n x="90"/>
        <n x="179" s="1"/>
      </t>
    </mdx>
    <mdx n="0" f="v">
      <t c="4" si="31">
        <n x="178"/>
        <n x="33"/>
        <n x="65"/>
        <n x="179" s="1"/>
      </t>
    </mdx>
    <mdx n="0" f="v">
      <t c="4" si="31">
        <n x="200"/>
        <n x="19"/>
        <n x="114"/>
        <n x="179" s="1"/>
      </t>
    </mdx>
    <mdx n="0" f="v">
      <t c="4" si="31">
        <n x="200"/>
        <n x="33"/>
        <n x="123"/>
        <n x="179" s="1"/>
      </t>
    </mdx>
    <mdx n="0" f="v">
      <t c="4" si="35">
        <n x="178"/>
        <n x="149"/>
        <n x="32"/>
        <n x="179" s="1"/>
      </t>
    </mdx>
    <mdx n="0" f="v">
      <t c="4" si="35">
        <n x="178"/>
        <n x="34"/>
        <n x="155"/>
        <n x="179" s="1"/>
      </t>
    </mdx>
    <mdx n="0" f="v">
      <t c="4" si="35">
        <n x="178"/>
        <n x="34"/>
        <n x="94"/>
        <n x="179" s="1"/>
      </t>
    </mdx>
    <mdx n="0" f="v">
      <t c="4" si="35">
        <n x="200"/>
        <n x="34"/>
        <n x="160"/>
        <n x="179" s="1"/>
      </t>
    </mdx>
    <mdx n="0" f="v">
      <t c="4" si="31">
        <n x="200"/>
        <n x="33"/>
        <n x="118"/>
        <n x="179" s="1"/>
      </t>
    </mdx>
    <mdx n="0" f="v">
      <t c="4" si="35">
        <n x="200"/>
        <n x="34"/>
        <n x="148"/>
        <n x="179" s="1"/>
      </t>
    </mdx>
    <mdx n="0" f="v">
      <t c="4" si="31">
        <n x="200"/>
        <n x="19"/>
        <n x="83"/>
        <n x="179" s="1"/>
      </t>
    </mdx>
    <mdx n="0" f="v">
      <t c="5" si="35">
        <n x="178"/>
        <n x="32"/>
        <n x="11"/>
        <n x="37"/>
        <n x="179" s="1"/>
      </t>
    </mdx>
    <mdx n="0" f="v">
      <t c="5" si="31">
        <n x="178"/>
        <n x="19"/>
        <n x="28"/>
        <n x="8"/>
        <n x="179" s="1"/>
      </t>
    </mdx>
    <mdx n="0" f="v">
      <t c="5" si="31">
        <n x="178"/>
        <n x="19"/>
        <n x="29"/>
        <n x="25"/>
        <n x="179" s="1"/>
      </t>
    </mdx>
    <mdx n="0" f="v">
      <t c="5" si="31">
        <n x="178"/>
        <n x="19"/>
        <n x="22"/>
        <n x="30"/>
        <n x="179" s="1"/>
      </t>
    </mdx>
    <mdx n="0" f="v">
      <t c="4" si="35">
        <n x="200"/>
        <n x="32"/>
        <n x="62"/>
        <n x="179" s="1"/>
      </t>
    </mdx>
    <mdx n="0" f="v">
      <t c="5" si="35">
        <n x="178"/>
        <n x="32"/>
        <n x="13"/>
        <n x="37"/>
        <n x="179" s="1"/>
      </t>
    </mdx>
    <mdx n="0" f="v">
      <t c="5" si="31">
        <n x="178"/>
        <n x="19"/>
        <n x="5"/>
        <n x="30"/>
        <n x="179" s="1"/>
      </t>
    </mdx>
    <mdx n="0" f="v">
      <t c="5" si="31">
        <n x="178"/>
        <n x="19"/>
        <n x="1"/>
        <n x="25"/>
        <n x="179" s="1"/>
      </t>
    </mdx>
    <mdx n="0" f="v">
      <t c="4" si="35">
        <n x="200"/>
        <n x="34"/>
        <n x="140"/>
        <n x="179" s="1"/>
      </t>
    </mdx>
    <mdx n="0" f="v">
      <t c="4" si="35">
        <n x="178"/>
        <n x="32"/>
        <n x="40"/>
        <n x="179" s="1"/>
      </t>
    </mdx>
    <mdx n="0" f="v">
      <t c="5" si="35">
        <n x="178"/>
        <n x="32"/>
        <n x="15"/>
        <n x="37"/>
        <n x="179" s="1"/>
      </t>
    </mdx>
    <mdx n="0" f="v">
      <t c="5" si="31">
        <n x="178"/>
        <n x="19"/>
        <n x="2"/>
        <n x="8"/>
        <n x="179" s="1"/>
      </t>
    </mdx>
    <mdx n="0" f="v">
      <t c="5" si="31">
        <n x="178"/>
        <n x="19"/>
        <n x="26"/>
        <n x="30"/>
        <n x="179" s="1"/>
      </t>
    </mdx>
    <mdx n="0" f="v">
      <t c="4" si="31">
        <n x="178"/>
        <n x="19"/>
        <n x="175"/>
        <n x="179" s="1"/>
      </t>
    </mdx>
    <mdx n="0" f="v">
      <t c="4" si="35">
        <n x="178"/>
        <n x="34"/>
        <n x="150"/>
        <n x="179" s="1"/>
      </t>
    </mdx>
    <mdx n="0" f="v">
      <t c="5" si="35">
        <n x="178"/>
        <n x="32"/>
        <n x="176"/>
        <n x="45"/>
        <n x="179" s="1"/>
      </t>
    </mdx>
    <mdx n="0" f="v">
      <t c="5" si="31">
        <n x="178"/>
        <n x="19"/>
        <n x="2"/>
        <n x="30"/>
        <n x="179" s="1"/>
      </t>
    </mdx>
    <mdx n="0" f="v">
      <t c="5" si="31">
        <n x="178"/>
        <n x="19"/>
        <n x="27"/>
        <n x="30"/>
        <n x="179" s="1"/>
      </t>
    </mdx>
    <mdx n="0" f="v">
      <t c="4" si="35">
        <n x="200"/>
        <n x="34"/>
        <n x="60"/>
        <n x="179" s="1"/>
      </t>
    </mdx>
    <mdx n="0" f="v">
      <t c="4" si="35">
        <n x="178"/>
        <n x="32"/>
        <n x="156"/>
        <n x="179" s="1"/>
      </t>
    </mdx>
    <mdx n="0" f="v">
      <t c="4" si="35">
        <n x="200"/>
        <n x="32"/>
        <n x="90"/>
        <n x="179" s="1"/>
      </t>
    </mdx>
    <mdx n="0" f="v">
      <t c="4" si="35">
        <n x="200"/>
        <n x="34"/>
        <n x="67"/>
        <n x="179" s="1"/>
      </t>
    </mdx>
    <mdx n="0" f="v">
      <t c="4" si="35">
        <n x="178"/>
        <n x="34"/>
        <n x="66"/>
        <n x="179" s="1"/>
      </t>
    </mdx>
    <mdx n="0" f="v">
      <t c="4" si="35">
        <n x="178"/>
        <n x="32"/>
        <n x="154"/>
        <n x="179" s="1"/>
      </t>
    </mdx>
    <mdx n="0" f="v">
      <t c="4" si="31">
        <n x="200"/>
        <n x="33"/>
        <n x="165"/>
        <n x="179" s="1"/>
      </t>
    </mdx>
    <mdx n="0" f="v">
      <t c="4" si="35">
        <n x="178"/>
        <n x="32"/>
        <n x="68"/>
        <n x="179" s="1"/>
      </t>
    </mdx>
    <mdx n="0" f="v">
      <t c="4" si="35">
        <n x="200"/>
        <n x="32"/>
        <n x="159"/>
        <n x="179" s="1"/>
      </t>
    </mdx>
    <mdx n="0" f="v">
      <t c="4" si="31">
        <n x="200"/>
        <n x="19"/>
        <n x="82"/>
        <n x="179" s="1"/>
      </t>
    </mdx>
    <mdx n="0" f="v">
      <t c="4" si="35">
        <n x="200"/>
        <n x="34"/>
        <n x="137"/>
        <n x="179" s="1"/>
      </t>
    </mdx>
    <mdx n="0" f="v">
      <t c="4" si="31">
        <n x="200"/>
        <n x="33"/>
        <n x="110"/>
        <n x="179" s="1"/>
      </t>
    </mdx>
    <mdx n="0" f="v">
      <t c="4" si="31">
        <n x="178"/>
        <n x="33"/>
        <n x="82"/>
        <n x="179" s="1"/>
      </t>
    </mdx>
    <mdx n="0" f="v">
      <t c="4" si="31">
        <n x="178"/>
        <n x="19"/>
        <n x="150"/>
        <n x="179" s="1"/>
      </t>
    </mdx>
    <mdx n="0" f="v">
      <t c="4" si="31">
        <n x="200"/>
        <n x="33"/>
        <n x="158"/>
        <n x="179" s="1"/>
      </t>
    </mdx>
    <mdx n="0" f="v">
      <t c="4" si="31">
        <n x="200"/>
        <n x="33"/>
        <n x="126"/>
        <n x="179" s="1"/>
      </t>
    </mdx>
    <mdx n="0" f="v">
      <t c="4" si="31">
        <n x="200"/>
        <n x="19"/>
        <n x="47"/>
        <n x="179" s="1"/>
      </t>
    </mdx>
    <mdx n="0" f="v">
      <t c="5" si="35">
        <n x="178"/>
        <n x="32"/>
        <n x="24"/>
        <n x="45"/>
        <n x="179" s="1"/>
      </t>
    </mdx>
    <mdx n="0" f="v">
      <t c="4" si="31">
        <n x="200"/>
        <n x="33"/>
        <n x="94"/>
        <n x="179" s="1"/>
      </t>
    </mdx>
    <mdx n="0" f="v">
      <t c="4" si="31">
        <n x="200"/>
        <n x="33"/>
        <n x="69"/>
        <n x="179" s="1"/>
      </t>
    </mdx>
    <mdx n="0" f="v">
      <t c="4" si="31">
        <n x="200"/>
        <n x="33"/>
        <n x="157"/>
        <n x="179" s="1"/>
      </t>
    </mdx>
    <mdx n="0" f="v">
      <t c="5" si="31">
        <n x="178"/>
        <n x="19"/>
        <n x="7"/>
        <n x="25"/>
        <n x="179" s="1"/>
      </t>
    </mdx>
    <mdx n="0" f="v">
      <t c="4" si="35">
        <n x="200"/>
        <n x="34"/>
        <n x="123"/>
        <n x="179" s="1"/>
      </t>
    </mdx>
    <mdx n="0" f="v">
      <t c="4" si="35">
        <n x="178"/>
        <n x="32"/>
        <n x="151"/>
        <n x="179" s="1"/>
      </t>
    </mdx>
    <mdx n="0" f="v">
      <t c="4" si="31">
        <n x="178"/>
        <n x="33"/>
        <n x="90"/>
        <n x="179" s="1"/>
      </t>
    </mdx>
    <mdx n="0" f="v">
      <t c="4" si="35">
        <n x="178"/>
        <n x="32"/>
        <n x="86"/>
        <n x="179" s="1"/>
      </t>
    </mdx>
    <mdx n="0" f="v">
      <t c="4" si="35">
        <n x="178"/>
        <n x="34"/>
        <n x="68"/>
        <n x="179" s="1"/>
      </t>
    </mdx>
    <mdx n="0" f="v">
      <t c="4" si="35">
        <n x="178"/>
        <n x="34"/>
        <n x="42"/>
        <n x="179" s="1"/>
      </t>
    </mdx>
    <mdx n="0" f="v">
      <t c="4" si="35">
        <n x="200"/>
        <n x="34"/>
        <n x="172"/>
        <n x="179" s="1"/>
      </t>
    </mdx>
    <mdx n="0" f="v">
      <t c="4" si="35">
        <n x="178"/>
        <n x="32"/>
        <n x="118"/>
        <n x="179" s="1"/>
      </t>
    </mdx>
    <mdx n="0" f="v">
      <t c="4" si="35">
        <n x="200"/>
        <n x="34"/>
        <n x="174"/>
        <n x="179" s="1"/>
      </t>
    </mdx>
    <mdx n="0" f="v">
      <t c="4" si="35">
        <n x="200"/>
        <n x="34"/>
        <n x="119"/>
        <n x="179" s="1"/>
      </t>
    </mdx>
    <mdx n="0" f="v">
      <t c="5" si="35">
        <n x="178"/>
        <n x="32"/>
        <n x="11"/>
        <n x="36"/>
        <n x="179" s="1"/>
      </t>
    </mdx>
    <mdx n="0" f="v">
      <t c="5" si="31">
        <n x="178"/>
        <n x="19"/>
        <n x="12"/>
        <n x="8"/>
        <n x="179" s="1"/>
      </t>
    </mdx>
    <mdx n="0" f="v">
      <t c="4" si="31">
        <n x="178"/>
        <n x="33"/>
        <n x="170"/>
        <n x="179" s="1"/>
      </t>
    </mdx>
    <mdx n="0" f="v">
      <t c="4" si="35">
        <n x="200"/>
        <n x="32"/>
        <n x="60"/>
        <n x="179" s="1"/>
      </t>
    </mdx>
    <mdx n="0" f="v">
      <t c="4" si="35">
        <n x="178"/>
        <n x="32"/>
        <n x="59"/>
        <n x="179" s="1"/>
      </t>
    </mdx>
    <mdx n="0" f="v">
      <t c="4" si="35">
        <n x="200"/>
        <n x="32"/>
        <n x="128"/>
        <n x="179" s="1"/>
      </t>
    </mdx>
    <mdx n="0" f="v">
      <t c="4" si="31">
        <n x="200"/>
        <n x="33"/>
        <n x="150"/>
        <n x="179" s="1"/>
      </t>
    </mdx>
    <mdx n="0" f="v">
      <t c="4" si="31">
        <n x="200"/>
        <n x="33"/>
        <n x="76"/>
        <n x="179" s="1"/>
      </t>
    </mdx>
    <mdx n="0" f="v">
      <t c="4" si="31">
        <n x="200"/>
        <n x="33"/>
        <n x="103"/>
        <n x="179" s="1"/>
      </t>
    </mdx>
    <mdx n="0" f="v">
      <t c="4" si="35">
        <n x="178"/>
        <n x="34"/>
        <n x="82"/>
        <n x="179" s="1"/>
      </t>
    </mdx>
    <mdx n="0" f="v">
      <t c="5" si="31">
        <n x="178"/>
        <n x="19"/>
        <n x="3"/>
        <n x="8"/>
        <n x="179" s="1"/>
      </t>
    </mdx>
    <mdx n="0" f="v">
      <t c="5" si="35">
        <n x="178"/>
        <n x="32"/>
        <n x="16"/>
        <n x="45"/>
        <n x="179" s="1"/>
      </t>
    </mdx>
    <mdx n="0" f="v">
      <t c="5" si="31">
        <n x="178"/>
        <n x="19"/>
        <n x="11"/>
        <n x="25"/>
        <n x="179" s="1"/>
      </t>
    </mdx>
    <mdx n="0" f="v">
      <t c="4" si="31">
        <n x="178"/>
        <n x="19"/>
        <n x="116"/>
        <n x="179" s="1"/>
      </t>
    </mdx>
    <mdx n="0" f="v">
      <t c="5" si="35">
        <n x="178"/>
        <n x="32"/>
        <n x="14"/>
        <n x="36"/>
        <n x="179" s="1"/>
      </t>
    </mdx>
    <mdx n="0" f="v">
      <t c="5" si="31">
        <n x="178"/>
        <n x="19"/>
        <n x="21"/>
        <n x="30"/>
        <n x="179" s="1"/>
      </t>
    </mdx>
    <mdx n="0" f="v">
      <t c="4" si="31">
        <n x="178"/>
        <n x="33"/>
        <n x="174"/>
        <n x="179" s="1"/>
      </t>
    </mdx>
    <mdx n="0" f="v">
      <t c="5" si="31">
        <n x="178"/>
        <n x="19"/>
        <n x="27"/>
        <n x="8"/>
        <n x="179" s="1"/>
      </t>
    </mdx>
    <mdx n="0" f="v">
      <t c="4" si="31">
        <n x="200"/>
        <n x="19"/>
        <n x="109"/>
        <n x="179" s="1"/>
      </t>
    </mdx>
    <mdx n="0" f="v">
      <t c="4" si="35">
        <n x="200"/>
        <n x="32"/>
        <n x="156"/>
        <n x="179" s="1"/>
      </t>
    </mdx>
    <mdx n="0" f="v">
      <t c="4" si="35">
        <n x="178"/>
        <n x="32"/>
        <n x="90"/>
        <n x="179" s="1"/>
      </t>
    </mdx>
    <mdx n="0" f="v">
      <t c="4" si="31">
        <n x="178"/>
        <n x="33"/>
        <n x="66"/>
        <n x="179" s="1"/>
      </t>
    </mdx>
    <mdx n="0" f="v">
      <t c="4" si="31">
        <n x="178"/>
        <n x="33"/>
        <n x="97"/>
        <n x="179" s="1"/>
      </t>
    </mdx>
    <mdx n="0" f="v">
      <t c="4" si="31">
        <n x="200"/>
        <n x="19"/>
        <n x="159"/>
        <n x="179" s="1"/>
      </t>
    </mdx>
    <mdx n="0" f="v">
      <t c="4" si="35">
        <n x="200"/>
        <n x="32"/>
        <n x="82"/>
        <n x="179" s="1"/>
      </t>
    </mdx>
    <mdx n="0" f="v">
      <t c="4" si="31">
        <n x="178"/>
        <n x="33"/>
        <n x="85"/>
        <n x="179" s="1"/>
      </t>
    </mdx>
    <mdx n="0" f="v">
      <t c="4" si="35">
        <n x="200"/>
        <n x="32"/>
        <n x="118"/>
        <n x="179" s="1"/>
      </t>
    </mdx>
    <mdx n="0" f="v">
      <t c="4" si="35">
        <n x="178"/>
        <n x="34"/>
        <n x="140"/>
        <n x="179" s="1"/>
      </t>
    </mdx>
    <mdx n="0" f="v">
      <t c="4" si="35">
        <n x="200"/>
        <n x="32"/>
        <n x="108"/>
        <n x="179" s="1"/>
      </t>
    </mdx>
    <mdx n="0" f="v">
      <t c="4" si="35">
        <n x="178"/>
        <n x="32"/>
        <n x="101"/>
        <n x="179" s="1"/>
      </t>
    </mdx>
    <mdx n="0" f="v">
      <t c="4" si="31">
        <n x="178"/>
        <n x="33"/>
        <n x="59"/>
        <n x="179" s="1"/>
      </t>
    </mdx>
    <mdx n="0" f="v">
      <t c="4" si="31">
        <n x="178"/>
        <n x="19"/>
        <n x="88"/>
        <n x="179" s="1"/>
      </t>
    </mdx>
    <mdx n="0" f="v">
      <t c="4" si="35">
        <n x="178"/>
        <n x="34"/>
        <n x="102"/>
        <n x="179" s="1"/>
      </t>
    </mdx>
    <mdx n="0" f="v">
      <t c="4" si="35">
        <n x="178"/>
        <n x="34"/>
        <n x="174"/>
        <n x="179" s="1"/>
      </t>
    </mdx>
    <mdx n="0" f="v">
      <t c="4" si="31">
        <n x="178"/>
        <n x="19"/>
        <n x="83"/>
        <n x="179" s="1"/>
      </t>
    </mdx>
    <mdx n="0" f="v">
      <t c="4" si="31">
        <n x="200"/>
        <n x="19"/>
        <n x="74"/>
        <n x="179" s="1"/>
      </t>
    </mdx>
    <mdx n="0" f="v">
      <t c="5" si="35">
        <n x="178"/>
        <n x="32"/>
        <n x="10"/>
        <n x="36"/>
        <n x="179" s="1"/>
      </t>
    </mdx>
    <mdx n="0" f="v">
      <t c="4" si="35">
        <n x="178"/>
        <n x="32"/>
        <n x="77"/>
        <n x="179" s="1"/>
      </t>
    </mdx>
    <mdx n="0" f="v">
      <t c="4" si="35">
        <n x="178"/>
        <n x="34"/>
        <n x="117"/>
        <n x="179" s="1"/>
      </t>
    </mdx>
    <mdx n="0" f="v">
      <t c="4" si="31">
        <n x="178"/>
        <n x="19"/>
        <n x="147"/>
        <n x="179" s="1"/>
      </t>
    </mdx>
    <mdx n="0" f="v">
      <t c="4" si="35">
        <n x="200"/>
        <n x="32"/>
        <n x="138"/>
        <n x="179" s="1"/>
      </t>
    </mdx>
    <mdx n="0" f="v">
      <t c="5" si="35">
        <n x="178"/>
        <n x="32"/>
        <n x="1"/>
        <n x="37"/>
        <n x="179" s="1"/>
      </t>
    </mdx>
    <mdx n="0" f="v">
      <t c="4" si="35">
        <n x="200"/>
        <n x="34"/>
        <n x="96"/>
        <n x="179" s="1"/>
      </t>
    </mdx>
    <mdx n="0" f="v">
      <t c="5" si="35">
        <n x="178"/>
        <n x="32"/>
        <n x="7"/>
        <n x="36"/>
        <n x="179" s="1"/>
      </t>
    </mdx>
    <mdx n="0" f="v">
      <t c="4" si="31">
        <n x="200"/>
        <n x="33"/>
        <n x="51"/>
        <n x="179" s="1"/>
      </t>
    </mdx>
    <mdx n="0" f="v">
      <t c="4" si="35">
        <n x="200"/>
        <n x="34"/>
        <n x="42"/>
        <n x="179" s="1"/>
      </t>
    </mdx>
    <mdx n="0" f="v">
      <t c="4" si="31">
        <n x="178"/>
        <n x="19"/>
        <n x="111"/>
        <n x="179" s="1"/>
      </t>
    </mdx>
    <mdx n="0" f="v">
      <t c="4" si="35">
        <n x="200"/>
        <n x="34"/>
        <n x="128"/>
        <n x="179" s="1"/>
      </t>
    </mdx>
    <mdx n="0" f="v">
      <t c="4" si="31">
        <n x="200"/>
        <n x="19"/>
        <n x="136"/>
        <n x="179" s="1"/>
      </t>
    </mdx>
    <mdx n="0" f="v">
      <t c="4" si="35">
        <n x="200"/>
        <n x="34"/>
        <n x="44"/>
        <n x="179" s="1"/>
      </t>
    </mdx>
    <mdx n="0" f="v">
      <t c="4" si="31">
        <n x="200"/>
        <n x="33"/>
        <n x="107"/>
        <n x="179" s="1"/>
      </t>
    </mdx>
    <mdx n="0" f="v">
      <t c="4" si="31">
        <n x="178"/>
        <n x="33"/>
        <n x="79"/>
        <n x="179" s="1"/>
      </t>
    </mdx>
    <mdx n="0" f="v">
      <t c="4" si="31">
        <n x="178"/>
        <n x="33"/>
        <n x="67"/>
        <n x="179" s="1"/>
      </t>
    </mdx>
    <mdx n="0" f="v">
      <t c="4" si="35">
        <n x="200"/>
        <n x="32"/>
        <n x="126"/>
        <n x="179" s="1"/>
      </t>
    </mdx>
    <mdx n="0" f="v">
      <t c="4" si="35">
        <n x="178"/>
        <n x="32"/>
        <n x="64"/>
        <n x="179" s="1"/>
      </t>
    </mdx>
    <mdx n="0" f="v">
      <t c="4" si="31">
        <n x="178"/>
        <n x="33"/>
        <n x="155"/>
        <n x="179" s="1"/>
      </t>
    </mdx>
    <mdx n="0" f="v">
      <t c="5" si="31">
        <n x="178"/>
        <n x="19"/>
        <n x="3"/>
        <n x="30"/>
        <n x="179" s="1"/>
      </t>
    </mdx>
    <mdx n="0" f="v">
      <t c="5" si="31">
        <n x="178"/>
        <n x="19"/>
        <n x="26"/>
        <n x="8"/>
        <n x="179" s="1"/>
      </t>
    </mdx>
    <mdx n="0" f="v">
      <t c="4" si="35">
        <n x="178"/>
        <n x="32"/>
        <n x="141"/>
        <n x="179" s="1"/>
      </t>
    </mdx>
    <mdx n="0" f="v">
      <t c="4" si="31">
        <n x="200"/>
        <n x="19"/>
        <n x="162"/>
        <n x="179" s="1"/>
      </t>
    </mdx>
    <mdx n="0" f="v">
      <t c="4" si="31">
        <n x="200"/>
        <n x="19"/>
        <n x="140"/>
        <n x="179" s="1"/>
      </t>
    </mdx>
    <mdx n="0" f="v">
      <t c="4" si="31">
        <n x="200"/>
        <n x="19"/>
        <n x="142"/>
        <n x="179" s="1"/>
      </t>
    </mdx>
    <mdx n="0" f="v">
      <t c="4" si="35">
        <n x="178"/>
        <n x="34"/>
        <n x="168"/>
        <n x="179" s="1"/>
      </t>
    </mdx>
    <mdx n="0" f="v">
      <t c="4" si="35">
        <n x="200"/>
        <n x="32"/>
        <n x="68"/>
        <n x="179" s="1"/>
      </t>
    </mdx>
    <mdx n="0" f="v">
      <t c="5" si="31">
        <n x="178"/>
        <n x="19"/>
        <n x="20"/>
        <n x="30"/>
        <n x="179" s="1"/>
      </t>
    </mdx>
    <mdx n="0" f="v">
      <t c="4" si="31">
        <n x="178"/>
        <n x="19"/>
        <n x="57"/>
        <n x="179" s="1"/>
      </t>
    </mdx>
    <mdx n="0" f="v">
      <t c="5" si="35">
        <n x="178"/>
        <n x="32"/>
        <n x="17"/>
        <n x="36"/>
        <n x="179" s="1"/>
      </t>
    </mdx>
    <mdx n="0" f="v">
      <t c="5" si="31">
        <n x="178"/>
        <n x="19"/>
        <n x="6"/>
        <n x="30"/>
        <n x="179" s="1"/>
      </t>
    </mdx>
    <mdx n="0" f="v">
      <t c="4" si="35">
        <n x="178"/>
        <n x="34"/>
        <n x="132"/>
        <n x="179" s="1"/>
      </t>
    </mdx>
    <mdx n="0" f="v">
      <t c="5" si="35">
        <n x="178"/>
        <n x="32"/>
        <n x="21"/>
        <n x="36"/>
        <n x="179" s="1"/>
      </t>
    </mdx>
    <mdx n="0" f="v">
      <t c="4" si="31">
        <n x="178"/>
        <n x="33"/>
        <n x="58"/>
        <n x="179" s="1"/>
      </t>
    </mdx>
    <mdx n="0" f="v">
      <t c="5" si="35">
        <n x="178"/>
        <n x="32"/>
        <n x="177"/>
        <n x="37"/>
        <n x="179" s="1"/>
      </t>
    </mdx>
    <mdx n="0" f="v">
      <t c="5" si="31">
        <n x="178"/>
        <n x="19"/>
        <n x="14"/>
        <n x="30"/>
        <n x="179" s="1"/>
      </t>
    </mdx>
    <mdx n="0" f="v">
      <t c="4" si="35">
        <n x="200"/>
        <n x="32"/>
        <n x="102"/>
        <n x="179" s="1"/>
      </t>
    </mdx>
    <mdx n="0" f="v">
      <t c="4" si="35">
        <n x="200"/>
        <n x="34"/>
        <n x="66"/>
        <n x="179" s="1"/>
      </t>
    </mdx>
    <mdx n="0" f="v">
      <t c="4" si="31">
        <n x="178"/>
        <n x="19"/>
        <n x="68"/>
        <n x="179" s="1"/>
      </t>
    </mdx>
    <mdx n="0" f="v">
      <t c="4" si="35">
        <n x="178"/>
        <n x="34"/>
        <n x="137"/>
        <n x="179" s="1"/>
      </t>
    </mdx>
    <mdx n="0" f="v">
      <t c="4" si="35">
        <n x="200"/>
        <n x="34"/>
        <n x="126"/>
        <n x="179" s="1"/>
      </t>
    </mdx>
    <mdx n="0" f="v">
      <t c="4" si="35">
        <n x="178"/>
        <n x="32"/>
        <n x="105"/>
        <n x="179" s="1"/>
      </t>
    </mdx>
    <mdx n="0" f="v">
      <t c="4" si="31">
        <n x="200"/>
        <n x="19"/>
        <n x="65"/>
        <n x="179" s="1"/>
      </t>
    </mdx>
    <mdx n="0" f="v">
      <t c="4" si="35">
        <n x="178"/>
        <n x="45"/>
        <n x="32"/>
        <n x="179" s="1"/>
      </t>
    </mdx>
    <mdx n="0" f="v">
      <t c="4" si="35">
        <n x="178"/>
        <n x="34"/>
        <n x="107"/>
        <n x="179" s="1"/>
      </t>
    </mdx>
    <mdx n="0" f="v">
      <t c="4" si="31">
        <n x="178"/>
        <n x="33"/>
        <n x="104"/>
        <n x="179" s="1"/>
      </t>
    </mdx>
    <mdx n="0" f="v">
      <t c="4" si="35">
        <n x="178"/>
        <n x="40"/>
        <n x="34"/>
        <n x="179" s="1"/>
      </t>
    </mdx>
    <mdx n="0" f="v">
      <t c="4" si="35">
        <n x="200"/>
        <n x="32"/>
        <n x="98"/>
        <n x="179" s="1"/>
      </t>
    </mdx>
    <mdx n="0" f="v">
      <t c="4" si="31">
        <n x="178"/>
        <n x="33"/>
        <n x="124"/>
        <n x="179" s="1"/>
      </t>
    </mdx>
    <mdx n="0" f="v">
      <t c="4" si="35">
        <n x="178"/>
        <n x="36"/>
        <n x="32"/>
        <n x="179" s="1"/>
      </t>
    </mdx>
    <mdx n="0" f="v">
      <t c="4" si="31">
        <n x="200"/>
        <n x="19"/>
        <n x="94"/>
        <n x="179" s="1"/>
      </t>
    </mdx>
    <mdx n="0" f="v">
      <t c="4" si="31">
        <n x="178"/>
        <n x="19"/>
        <n x="130"/>
        <n x="179" s="1"/>
      </t>
    </mdx>
    <mdx n="0" f="v">
      <t c="4" si="35">
        <n x="178"/>
        <n x="34"/>
        <n x="79"/>
        <n x="179" s="1"/>
      </t>
    </mdx>
    <mdx n="0" f="v">
      <t c="4" si="35">
        <n x="200"/>
        <n x="34"/>
        <n x="143"/>
        <n x="179" s="1"/>
      </t>
    </mdx>
    <mdx n="0" f="v">
      <t c="4" si="31">
        <n x="178"/>
        <n x="19"/>
        <n x="169"/>
        <n x="179" s="1"/>
      </t>
    </mdx>
    <mdx n="0" f="v">
      <t c="4" si="31">
        <n x="200"/>
        <n x="19"/>
        <n x="108"/>
        <n x="179" s="1"/>
      </t>
    </mdx>
    <mdx n="0" f="v">
      <t c="4" si="31">
        <n x="200"/>
        <n x="19"/>
        <n x="164"/>
        <n x="179" s="1"/>
      </t>
    </mdx>
    <mdx n="0" f="v">
      <t c="4" si="35">
        <n x="178"/>
        <n x="34"/>
        <n x="110"/>
        <n x="179" s="1"/>
      </t>
    </mdx>
    <mdx n="0" f="v">
      <t c="4" si="35">
        <n x="178"/>
        <n x="34"/>
        <n x="78"/>
        <n x="179" s="1"/>
      </t>
    </mdx>
    <mdx n="0" f="v">
      <t c="4" si="31">
        <n x="200"/>
        <n x="19"/>
        <n x="133"/>
        <n x="179" s="1"/>
      </t>
    </mdx>
    <mdx n="0" f="v">
      <t c="4" si="35">
        <n x="178"/>
        <n x="32"/>
        <n x="98"/>
        <n x="179" s="1"/>
      </t>
    </mdx>
    <mdx n="0" f="v">
      <t c="4" si="31">
        <n x="178"/>
        <n x="19"/>
        <n x="138"/>
        <n x="179" s="1"/>
      </t>
    </mdx>
    <mdx n="0" f="v">
      <t c="4" si="35">
        <n x="178"/>
        <n x="34"/>
        <n x="153"/>
        <n x="179" s="1"/>
      </t>
    </mdx>
    <mdx n="0" f="v">
      <t c="5" si="35">
        <n x="178"/>
        <n x="32"/>
        <n x="18"/>
        <n x="36"/>
        <n x="179" s="1"/>
      </t>
    </mdx>
    <mdx n="0" f="v">
      <t c="4" si="35">
        <n x="178"/>
        <n x="34"/>
        <n x="119"/>
        <n x="179" s="1"/>
      </t>
    </mdx>
    <mdx n="0" f="v">
      <t c="4" si="31">
        <n x="178"/>
        <n x="36"/>
        <n x="19"/>
        <n x="179" s="1"/>
      </t>
    </mdx>
    <mdx n="0" f="v">
      <t c="4" si="35">
        <n x="200"/>
        <n x="34"/>
        <n x="163"/>
        <n x="179" s="1"/>
      </t>
    </mdx>
    <mdx n="0" f="v">
      <t c="4" si="31">
        <n x="178"/>
        <n x="153"/>
        <n x="19"/>
        <n x="179" s="1"/>
      </t>
    </mdx>
    <mdx n="0" f="v">
      <t c="4" si="31">
        <n x="200"/>
        <n x="19"/>
        <n x="39"/>
        <n x="179" s="1"/>
      </t>
    </mdx>
    <mdx n="0" f="v">
      <t c="4" si="35">
        <n x="200"/>
        <n x="34"/>
        <n x="173"/>
        <n x="179" s="1"/>
      </t>
    </mdx>
    <mdx n="0" f="v">
      <t c="4" si="35">
        <n x="200"/>
        <n x="32"/>
        <n x="172"/>
        <n x="179" s="1"/>
      </t>
    </mdx>
    <mdx n="0" f="v">
      <t c="4" si="35">
        <n x="200"/>
        <n x="34"/>
        <n x="169"/>
        <n x="179" s="1"/>
      </t>
    </mdx>
    <mdx n="0" f="v">
      <t c="4" si="31">
        <n x="200"/>
        <n x="33"/>
        <n x="79"/>
        <n x="179" s="1"/>
      </t>
    </mdx>
    <mdx n="0" f="v">
      <t c="4" si="31">
        <n x="200"/>
        <n x="19"/>
        <n x="155"/>
        <n x="179" s="1"/>
      </t>
    </mdx>
    <mdx n="0" f="v">
      <t c="4" si="35">
        <n x="200"/>
        <n x="32"/>
        <n x="63"/>
        <n x="179" s="1"/>
      </t>
    </mdx>
    <mdx n="0" f="v">
      <t c="4" si="31">
        <n x="178"/>
        <n x="33"/>
        <n x="135"/>
        <n x="179" s="1"/>
      </t>
    </mdx>
    <mdx n="0" f="v">
      <t c="4" si="35">
        <n x="178"/>
        <n x="34"/>
        <n x="80"/>
        <n x="179" s="1"/>
      </t>
    </mdx>
    <mdx n="0" f="v">
      <t c="5" si="35">
        <n x="178"/>
        <n x="32"/>
        <n x="16"/>
        <n x="37"/>
        <n x="179" s="1"/>
      </t>
    </mdx>
    <mdx n="0" f="v">
      <t c="4" si="31">
        <n x="200"/>
        <n x="33"/>
        <n x="68"/>
        <n x="179" s="1"/>
      </t>
    </mdx>
    <mdx n="0" f="v">
      <t c="4" si="35">
        <n x="200"/>
        <n x="32"/>
        <n x="88"/>
        <n x="179" s="1"/>
      </t>
    </mdx>
    <mdx n="0" f="v">
      <t c="4" si="31">
        <n x="178"/>
        <n x="19"/>
        <n x="105"/>
        <n x="179" s="1"/>
      </t>
    </mdx>
    <mdx n="0" f="v">
      <t c="4" si="31">
        <n x="200"/>
        <n x="19"/>
        <n x="112"/>
        <n x="179" s="1"/>
      </t>
    </mdx>
    <mdx n="0" f="v">
      <t c="4" si="35">
        <n x="200"/>
        <n x="32"/>
        <n x="46"/>
        <n x="179" s="1"/>
      </t>
    </mdx>
    <mdx n="0" f="v">
      <t c="4" si="35">
        <n x="200"/>
        <n x="34"/>
        <n x="71"/>
        <n x="179" s="1"/>
      </t>
    </mdx>
    <mdx n="0" f="v">
      <t c="5" si="31">
        <n x="178"/>
        <n x="19"/>
        <n x="17"/>
        <n x="25"/>
        <n x="179" s="1"/>
      </t>
    </mdx>
    <mdx n="0" f="v">
      <t c="5" si="31">
        <n x="178"/>
        <n x="19"/>
        <n x="3"/>
        <n x="25"/>
        <n x="179" s="1"/>
      </t>
    </mdx>
    <mdx n="0" f="v">
      <t c="4" si="31">
        <n x="178"/>
        <n x="33"/>
        <n x="171"/>
        <n x="179" s="1"/>
      </t>
    </mdx>
    <mdx n="0" f="v">
      <t c="4" si="35">
        <n x="178"/>
        <n x="32"/>
        <n x="79"/>
        <n x="179" s="1"/>
      </t>
    </mdx>
    <mdx n="0" f="v">
      <t c="4" si="35">
        <n x="200"/>
        <n x="34"/>
        <n x="86"/>
        <n x="179" s="1"/>
      </t>
    </mdx>
    <mdx n="0" f="v">
      <t c="4" si="35">
        <n x="178"/>
        <n x="32"/>
        <n x="48"/>
        <n x="179" s="1"/>
      </t>
    </mdx>
    <mdx n="0" f="v">
      <t c="4" si="31">
        <n x="200"/>
        <n x="19"/>
        <n x="76"/>
        <n x="179" s="1"/>
      </t>
    </mdx>
    <mdx n="0" f="v">
      <t c="4" si="35">
        <n x="200"/>
        <n x="32"/>
        <n x="130"/>
        <n x="179" s="1"/>
      </t>
    </mdx>
    <mdx n="0" f="v">
      <t c="4" si="35">
        <n x="178"/>
        <n x="32"/>
        <n x="80"/>
        <n x="179" s="1"/>
      </t>
    </mdx>
    <mdx n="0" f="v">
      <t c="4" si="31">
        <n x="200"/>
        <n x="33"/>
        <n x="159"/>
        <n x="179" s="1"/>
      </t>
    </mdx>
    <mdx n="0" f="v">
      <t c="4" si="35">
        <n x="178"/>
        <n x="54"/>
        <n x="34"/>
        <n x="179" s="1"/>
      </t>
    </mdx>
    <mdx n="0" f="v">
      <t c="4" si="31">
        <n x="178"/>
        <n x="54"/>
        <n x="19"/>
        <n x="179" s="1"/>
      </t>
    </mdx>
    <mdx n="0" f="v">
      <t c="4" si="35">
        <n x="178"/>
        <n x="32"/>
        <n x="144"/>
        <n x="179" s="1"/>
      </t>
    </mdx>
    <mdx n="0" f="v">
      <t c="4" si="31">
        <n x="178"/>
        <n x="19"/>
        <n x="134"/>
        <n x="179" s="1"/>
      </t>
    </mdx>
    <mdx n="0" f="v">
      <t c="4" si="31">
        <n x="178"/>
        <n x="33"/>
        <n x="162"/>
        <n x="179" s="1"/>
      </t>
    </mdx>
    <mdx n="0" f="v">
      <t c="4" si="35">
        <n x="200"/>
        <n x="34"/>
        <n x="124"/>
        <n x="179" s="1"/>
      </t>
    </mdx>
    <mdx n="0" f="v">
      <t c="4" si="31">
        <n x="178"/>
        <n x="33"/>
        <n x="172"/>
        <n x="179" s="1"/>
      </t>
    </mdx>
    <mdx n="0" f="v">
      <t c="4" si="31">
        <n x="200"/>
        <n x="33"/>
        <n x="99"/>
        <n x="179" s="1"/>
      </t>
    </mdx>
    <mdx n="0" f="v">
      <t c="4" si="31">
        <n x="200"/>
        <n x="33"/>
        <n x="102"/>
        <n x="179" s="1"/>
      </t>
    </mdx>
    <mdx n="0" f="v">
      <t c="4" si="31">
        <n x="178"/>
        <n x="33"/>
        <n x="145"/>
        <n x="179" s="1"/>
      </t>
    </mdx>
    <mdx n="0" f="v">
      <t c="4" si="31">
        <n x="178"/>
        <n x="33"/>
        <n x="134"/>
        <n x="179" s="1"/>
      </t>
    </mdx>
    <mdx n="0" f="v">
      <t c="4" si="31">
        <n x="178"/>
        <n x="33"/>
        <n x="116"/>
        <n x="179" s="1"/>
      </t>
    </mdx>
    <mdx n="0" f="v">
      <t c="4" si="35">
        <n x="200"/>
        <n x="32"/>
        <n x="141"/>
        <n x="179" s="1"/>
      </t>
    </mdx>
    <mdx n="0" f="v">
      <t c="5" si="35">
        <n x="178"/>
        <n x="32"/>
        <n x="6"/>
        <n x="36"/>
        <n x="179" s="1"/>
      </t>
    </mdx>
    <mdx n="0" f="v">
      <t c="5" si="35">
        <n x="178"/>
        <n x="32"/>
        <n x="28"/>
        <n x="37"/>
        <n x="179" s="1"/>
      </t>
    </mdx>
    <mdx n="0" f="v">
      <t c="5" si="31">
        <n x="178"/>
        <n x="19"/>
        <n x="29"/>
        <n x="8"/>
        <n x="179" s="1"/>
      </t>
    </mdx>
    <mdx n="0" f="v">
      <t c="5" si="31">
        <n x="178"/>
        <n x="19"/>
        <n x="13"/>
        <n x="25"/>
        <n x="179" s="1"/>
      </t>
    </mdx>
    <mdx n="0" f="v">
      <t c="5" si="31">
        <n x="178"/>
        <n x="19"/>
        <n x="18"/>
        <n x="25"/>
        <n x="179" s="1"/>
      </t>
    </mdx>
    <mdx n="0" f="v">
      <t c="4" si="35">
        <n x="178"/>
        <n x="34"/>
        <n x="163"/>
        <n x="179" s="1"/>
      </t>
    </mdx>
    <mdx n="0" f="v">
      <t c="4" si="35">
        <n x="200"/>
        <n x="32"/>
        <n x="106"/>
        <n x="179" s="1"/>
      </t>
    </mdx>
    <mdx n="0" f="v">
      <t c="4" si="35">
        <n x="178"/>
        <n x="32"/>
        <n x="92"/>
        <n x="179" s="1"/>
      </t>
    </mdx>
    <mdx n="0" f="v">
      <t c="4" si="31">
        <n x="178"/>
        <n x="33"/>
        <n x="86"/>
        <n x="179" s="1"/>
      </t>
    </mdx>
    <mdx n="0" f="v">
      <t c="4" si="31">
        <n x="200"/>
        <n x="33"/>
        <n x="97"/>
        <n x="179" s="1"/>
      </t>
    </mdx>
    <mdx n="0" f="v">
      <t c="4" si="31">
        <n x="200"/>
        <n x="19"/>
        <n x="80"/>
        <n x="179" s="1"/>
      </t>
    </mdx>
    <mdx n="0" f="v">
      <t c="4" si="31">
        <n x="200"/>
        <n x="33"/>
        <n x="87"/>
        <n x="179" s="1"/>
      </t>
    </mdx>
    <mdx n="0" f="v">
      <t c="4" si="31">
        <n x="178"/>
        <n x="33"/>
        <n x="64"/>
        <n x="179" s="1"/>
      </t>
    </mdx>
    <mdx n="0" f="v">
      <t c="4" si="31">
        <n x="200"/>
        <n x="19"/>
        <n x="124"/>
        <n x="179" s="1"/>
      </t>
    </mdx>
    <mdx n="0" f="v">
      <t c="4" si="31">
        <n x="200"/>
        <n x="33"/>
        <n x="134"/>
        <n x="179" s="1"/>
      </t>
    </mdx>
    <mdx n="0" f="v">
      <t c="4" si="31">
        <n x="178"/>
        <n x="19"/>
        <n x="121"/>
        <n x="179" s="1"/>
      </t>
    </mdx>
    <mdx n="0" f="v">
      <t c="4" si="31">
        <n x="200"/>
        <n x="19"/>
        <n x="170"/>
        <n x="179" s="1"/>
      </t>
    </mdx>
    <mdx n="0" f="v">
      <t c="4" si="35">
        <n x="178"/>
        <n x="32"/>
        <n x="51"/>
        <n x="179" s="1"/>
      </t>
    </mdx>
    <mdx n="0" f="v">
      <t c="4" si="31">
        <n x="178"/>
        <n x="43"/>
        <n x="19"/>
        <n x="179" s="1"/>
      </t>
    </mdx>
    <mdx n="0" f="v">
      <t c="5" si="35">
        <n x="178"/>
        <n x="32"/>
        <n x="10"/>
        <n x="45"/>
        <n x="179" s="1"/>
      </t>
    </mdx>
    <mdx n="0" f="v">
      <t c="5" si="31">
        <n x="178"/>
        <n x="19"/>
        <n x="16"/>
        <n x="8"/>
        <n x="179" s="1"/>
      </t>
    </mdx>
    <mdx n="0" f="v">
      <t c="5" si="31">
        <n x="178"/>
        <n x="19"/>
        <n x="176"/>
        <n x="8"/>
        <n x="179" s="1"/>
      </t>
    </mdx>
    <mdx n="0" f="v">
      <t c="4" si="31">
        <n x="178"/>
        <n x="33"/>
        <n x="120"/>
        <n x="179" s="1"/>
      </t>
    </mdx>
    <mdx n="0" f="v">
      <t c="4" si="35">
        <n x="200"/>
        <n x="34"/>
        <n x="89"/>
        <n x="179" s="1"/>
      </t>
    </mdx>
    <mdx n="0" f="v">
      <t c="5" si="35">
        <n x="178"/>
        <n x="32"/>
        <n x="3"/>
        <n x="36"/>
        <n x="179" s="1"/>
      </t>
    </mdx>
    <mdx n="0" f="v">
      <t c="5" si="31">
        <n x="178"/>
        <n x="19"/>
        <n x="24"/>
        <n x="25"/>
        <n x="179" s="1"/>
      </t>
    </mdx>
    <mdx n="0" f="v">
      <t c="5" si="31">
        <n x="178"/>
        <n x="19"/>
        <n x="18"/>
        <n x="8"/>
        <n x="179" s="1"/>
      </t>
    </mdx>
    <mdx n="0" f="v">
      <t c="4" si="31">
        <n x="178"/>
        <n x="33"/>
        <n x="51"/>
        <n x="179" s="1"/>
      </t>
    </mdx>
    <mdx n="0" f="v">
      <t c="4" si="31">
        <n x="178"/>
        <n x="19"/>
        <n x="123"/>
        <n x="179" s="1"/>
      </t>
    </mdx>
    <mdx n="0" f="v">
      <t c="5" si="31">
        <n x="178"/>
        <n x="19"/>
        <n x="10"/>
        <n x="30"/>
        <n x="179" s="1"/>
      </t>
    </mdx>
    <mdx n="0" f="v">
      <t c="5" si="31">
        <n x="178"/>
        <n x="19"/>
        <n x="17"/>
        <n x="8"/>
        <n x="179" s="1"/>
      </t>
    </mdx>
    <mdx n="0" f="v">
      <t c="4" si="35">
        <n x="200"/>
        <n x="34"/>
        <n x="120"/>
        <n x="179" s="1"/>
      </t>
    </mdx>
    <mdx n="0" f="v">
      <t c="4" si="35">
        <n x="178"/>
        <n x="32"/>
        <n x="93"/>
        <n x="179" s="1"/>
      </t>
    </mdx>
    <mdx n="0" f="v">
      <t c="5" si="35">
        <n x="178"/>
        <n x="32"/>
        <n x="29"/>
        <n x="36"/>
        <n x="179" s="1"/>
      </t>
    </mdx>
    <mdx n="0" f="v">
      <t c="5" si="31">
        <n x="178"/>
        <n x="19"/>
        <n x="21"/>
        <n x="8"/>
        <n x="179" s="1"/>
      </t>
    </mdx>
    <mdx n="0" f="v">
      <t c="4" si="31">
        <n x="178"/>
        <n x="19"/>
        <n x="109"/>
        <n x="179" s="1"/>
      </t>
    </mdx>
    <mdx n="0" f="v">
      <t c="4" si="31">
        <n x="178"/>
        <n x="33"/>
        <n x="83"/>
        <n x="179" s="1"/>
      </t>
    </mdx>
    <mdx n="0" f="v">
      <t c="4" si="31">
        <n x="200"/>
        <n x="19"/>
        <n x="156"/>
        <n x="179" s="1"/>
      </t>
    </mdx>
    <mdx n="0" f="v">
      <t c="4" si="31">
        <n x="178"/>
        <n x="19"/>
        <n x="90"/>
        <n x="179" s="1"/>
      </t>
    </mdx>
    <mdx n="0" f="v">
      <t c="4" si="35">
        <n x="178"/>
        <n x="34"/>
        <n x="67"/>
        <n x="179" s="1"/>
      </t>
    </mdx>
    <mdx n="0" f="v">
      <t c="4" si="31">
        <n x="200"/>
        <n x="33"/>
        <n x="66"/>
        <n x="179" s="1"/>
      </t>
    </mdx>
    <mdx n="0" f="v">
      <t c="4" si="35">
        <n x="178"/>
        <n x="34"/>
        <n x="97"/>
        <n x="179" s="1"/>
      </t>
    </mdx>
    <mdx n="0" f="v">
      <t c="4" si="35">
        <n x="178"/>
        <n x="34"/>
        <n x="165"/>
        <n x="179" s="1"/>
      </t>
    </mdx>
    <mdx n="0" f="v">
      <t c="4" si="31">
        <n x="178"/>
        <n x="19"/>
        <n x="79"/>
        <n x="179" s="1"/>
      </t>
    </mdx>
    <mdx n="0" f="v">
      <t c="4" si="35">
        <n x="200"/>
        <n x="32"/>
        <n x="152"/>
        <n x="179" s="1"/>
      </t>
    </mdx>
    <mdx n="0" f="v">
      <t c="4" si="31">
        <n x="178"/>
        <n x="19"/>
        <n x="159"/>
        <n x="179" s="1"/>
      </t>
    </mdx>
    <mdx n="0" f="v">
      <t c="4" si="31">
        <n x="178"/>
        <n x="19"/>
        <n x="82"/>
        <n x="179" s="1"/>
      </t>
    </mdx>
    <mdx n="0" f="v">
      <t c="4" si="31">
        <n x="200"/>
        <n x="33"/>
        <n x="137"/>
        <n x="179" s="1"/>
      </t>
    </mdx>
    <mdx n="0" f="v">
      <t c="4" si="35">
        <n x="178"/>
        <n x="50"/>
        <n x="32"/>
        <n x="179" s="1"/>
      </t>
    </mdx>
    <mdx n="0" f="v">
      <t c="4" si="35">
        <n x="200"/>
        <n x="32"/>
        <n x="113"/>
        <n x="179" s="1"/>
      </t>
    </mdx>
    <mdx n="0" f="v">
      <t c="4" si="35">
        <n x="200"/>
        <n x="32"/>
        <n x="163"/>
        <n x="179" s="1"/>
      </t>
    </mdx>
    <mdx n="0" f="v">
      <t c="4" si="35">
        <n x="200"/>
        <n x="32"/>
        <n x="129"/>
        <n x="179" s="1"/>
      </t>
    </mdx>
    <mdx n="0" f="v">
      <t c="4" si="35">
        <n x="178"/>
        <n x="32"/>
        <n x="38"/>
        <n x="179" s="1"/>
      </t>
    </mdx>
    <mdx n="0" f="v">
      <t c="4" si="35">
        <n x="178"/>
        <n x="34"/>
        <n x="118"/>
        <n x="179" s="1"/>
      </t>
    </mdx>
    <mdx n="0" f="v">
      <t c="4" si="31">
        <n x="178"/>
        <n x="175"/>
        <n x="19"/>
        <n x="179" s="1"/>
      </t>
    </mdx>
    <mdx n="0" f="v">
      <t c="4" si="31">
        <n x="200"/>
        <n x="19"/>
        <n x="98"/>
        <n x="179" s="1"/>
      </t>
    </mdx>
    <mdx n="0" f="v">
      <t c="4" si="31">
        <n x="200"/>
        <n x="33"/>
        <n x="47"/>
        <n x="179" s="1"/>
      </t>
    </mdx>
    <mdx n="0" f="v">
      <t c="4" si="31">
        <n x="178"/>
        <n x="33"/>
        <n x="167"/>
        <n x="179" s="1"/>
      </t>
    </mdx>
    <mdx n="0" f="v">
      <t c="4" si="35">
        <n x="200"/>
        <n x="34"/>
        <n x="91"/>
        <n x="179" s="1"/>
      </t>
    </mdx>
    <mdx n="0" f="v">
      <t c="4" si="35">
        <n x="200"/>
        <n x="34"/>
        <n x="72"/>
        <n x="179" s="1"/>
      </t>
    </mdx>
    <mdx n="0" f="v">
      <t c="4" si="31">
        <n x="200"/>
        <n x="33"/>
        <n x="152"/>
        <n x="179" s="1"/>
      </t>
    </mdx>
    <mdx n="0" f="v">
      <t c="4" si="35">
        <n x="178"/>
        <n x="32"/>
        <n x="91"/>
        <n x="179" s="1"/>
      </t>
    </mdx>
    <mdx n="0" f="v">
      <t c="4" si="31">
        <n x="178"/>
        <n x="33"/>
        <n x="103"/>
        <n x="179" s="1"/>
      </t>
    </mdx>
    <mdx n="0" f="v">
      <t c="4" si="31">
        <n x="178"/>
        <n x="19"/>
        <n x="112"/>
        <n x="179" s="1"/>
      </t>
    </mdx>
    <mdx n="0" f="v">
      <t c="4" si="35">
        <n x="200"/>
        <n x="34"/>
        <n x="170"/>
        <n x="179" s="1"/>
      </t>
    </mdx>
    <mdx n="0" f="v">
      <t c="4" si="35">
        <n x="200"/>
        <n x="32"/>
        <n x="158"/>
        <n x="179" s="1"/>
      </t>
    </mdx>
    <mdx n="0" f="v">
      <t c="4" si="31">
        <n x="200"/>
        <n x="33"/>
        <n x="128"/>
        <n x="179" s="1"/>
      </t>
    </mdx>
    <mdx n="0" f="v">
      <t c="4" si="31">
        <n x="178"/>
        <n x="19"/>
        <n x="174"/>
        <n x="179" s="1"/>
      </t>
    </mdx>
    <mdx n="0" f="v">
      <t c="4" si="31">
        <n x="200"/>
        <n x="33"/>
        <n x="148"/>
        <n x="179" s="1"/>
      </t>
    </mdx>
    <mdx n="0" f="v">
      <t c="4" si="31">
        <n x="200"/>
        <n x="19"/>
        <n x="88"/>
        <n x="179" s="1"/>
      </t>
    </mdx>
    <mdx n="0" f="v">
      <t c="5" si="35">
        <n x="178"/>
        <n x="32"/>
        <n x="28"/>
        <n x="45"/>
        <n x="179" s="1"/>
      </t>
    </mdx>
    <mdx n="0" f="v">
      <t c="4" si="31">
        <n x="200"/>
        <n x="33"/>
        <n x="58"/>
        <n x="179" s="1"/>
      </t>
    </mdx>
    <mdx n="0" f="v">
      <t c="4" si="35">
        <n x="178"/>
        <n x="34"/>
        <n x="121"/>
        <n x="179" s="1"/>
      </t>
    </mdx>
    <mdx n="0" f="v">
      <t c="4" si="35">
        <n x="178"/>
        <n x="32"/>
        <n x="158"/>
        <n x="179" s="1"/>
      </t>
    </mdx>
    <mdx n="0" f="v">
      <t c="4" si="31">
        <n x="178"/>
        <n x="33"/>
        <n x="128"/>
        <n x="179" s="1"/>
      </t>
    </mdx>
    <mdx n="0" f="v">
      <t c="4" si="35">
        <n x="200"/>
        <n x="32"/>
        <n x="144"/>
        <n x="179" s="1"/>
      </t>
    </mdx>
    <mdx n="0" f="v">
      <t c="4" si="31">
        <n x="178"/>
        <n x="33"/>
        <n x="113"/>
        <n x="179" s="1"/>
      </t>
    </mdx>
    <mdx n="0" f="v">
      <t c="4" si="31">
        <n x="200"/>
        <n x="19"/>
        <n x="145"/>
        <n x="179" s="1"/>
      </t>
    </mdx>
    <mdx n="0" f="v">
      <t c="4" si="31">
        <n x="178"/>
        <n x="33"/>
        <n x="75"/>
        <n x="179" s="1"/>
      </t>
    </mdx>
    <mdx n="0" f="v">
      <t c="4" si="31">
        <n x="200"/>
        <n x="33"/>
        <n x="71"/>
        <n x="179" s="1"/>
      </t>
    </mdx>
    <mdx n="0" f="v">
      <t c="4" si="31">
        <n x="200"/>
        <n x="33"/>
        <n x="65"/>
        <n x="179" s="1"/>
      </t>
    </mdx>
    <mdx n="0" f="v">
      <t c="5" si="35">
        <n x="178"/>
        <n x="32"/>
        <n x="23"/>
        <n x="36"/>
        <n x="179" s="1"/>
      </t>
    </mdx>
    <mdx n="0" f="v">
      <t c="5" si="31">
        <n x="178"/>
        <n x="19"/>
        <n x="18"/>
        <n x="30"/>
        <n x="179" s="1"/>
      </t>
    </mdx>
    <mdx n="0" f="v">
      <t c="4" si="35">
        <n x="200"/>
        <n x="34"/>
        <n x="40"/>
        <n x="179" s="1"/>
      </t>
    </mdx>
    <mdx n="0" f="v">
      <t c="4" si="31">
        <n x="178"/>
        <n x="33"/>
        <n x="62"/>
        <n x="179" s="1"/>
      </t>
    </mdx>
    <mdx n="0" f="v">
      <t c="4" si="31">
        <n x="178"/>
        <n x="19"/>
        <n x="101"/>
        <n x="179" s="1"/>
      </t>
    </mdx>
    <mdx n="0" f="v">
      <t c="4" si="35">
        <n x="178"/>
        <n x="32"/>
        <n x="122"/>
        <n x="179" s="1"/>
      </t>
    </mdx>
    <mdx n="0" f="v">
      <t c="4" si="31">
        <n x="200"/>
        <n x="19"/>
        <n x="38"/>
        <n x="179" s="1"/>
      </t>
    </mdx>
    <mdx n="0" f="v">
      <t c="4" si="35">
        <n x="178"/>
        <n x="32"/>
        <n x="124"/>
        <n x="179" s="1"/>
      </t>
    </mdx>
    <mdx n="0" f="v">
      <t c="4" si="35">
        <n x="178"/>
        <n x="34"/>
        <n x="100"/>
        <n x="179" s="1"/>
      </t>
    </mdx>
    <mdx n="0" f="v">
      <t c="4" si="35">
        <n x="178"/>
        <n x="34"/>
        <n x="123"/>
        <n x="179" s="1"/>
      </t>
    </mdx>
    <mdx n="0" f="v">
      <t c="4" si="35">
        <n x="200"/>
        <n x="34"/>
        <n x="155"/>
        <n x="179" s="1"/>
      </t>
    </mdx>
    <mdx n="0" f="v">
      <t c="4" si="31">
        <n x="200"/>
        <n x="33"/>
        <n x="161"/>
        <n x="179" s="1"/>
      </t>
    </mdx>
    <mdx n="0" f="v">
      <t c="4" si="35">
        <n x="200"/>
        <n x="32"/>
        <n x="104"/>
        <n x="179" s="1"/>
      </t>
    </mdx>
    <mdx n="0" f="v">
      <t c="5" si="35">
        <n x="178"/>
        <n x="32"/>
        <n x="15"/>
        <n x="36"/>
        <n x="179" s="1"/>
      </t>
    </mdx>
    <mdx n="0" f="v">
      <t c="5" si="31">
        <n x="178"/>
        <n x="19"/>
        <n x="11"/>
        <n x="8"/>
        <n x="179" s="1"/>
      </t>
    </mdx>
    <mdx n="0" f="v">
      <t c="4" si="35">
        <n x="178"/>
        <n x="51"/>
        <n x="32"/>
        <n x="179" s="1"/>
      </t>
    </mdx>
    <mdx n="0" f="v">
      <t c="4" si="31">
        <n x="178"/>
        <n x="19"/>
        <n x="60"/>
        <n x="179" s="1"/>
      </t>
    </mdx>
    <mdx n="0" f="v">
      <t c="4" si="35">
        <n x="200"/>
        <n x="32"/>
        <n x="174"/>
        <n x="179" s="1"/>
      </t>
    </mdx>
    <mdx n="0" f="v">
      <t c="4" si="31">
        <n x="200"/>
        <n x="19"/>
        <n x="163"/>
        <n x="179" s="1"/>
      </t>
    </mdx>
    <mdx n="0" f="v">
      <t c="4" si="31">
        <n x="178"/>
        <n x="19"/>
        <n x="108"/>
        <n x="179" s="1"/>
      </t>
    </mdx>
    <mdx n="0" f="v">
      <t c="4" si="35">
        <n x="200"/>
        <n x="34"/>
        <n x="94"/>
        <n x="179" s="1"/>
      </t>
    </mdx>
    <mdx n="0" f="v">
      <t c="4" si="35">
        <n x="200"/>
        <n x="34"/>
        <n x="95"/>
        <n x="179" s="1"/>
      </t>
    </mdx>
    <mdx n="0" f="v">
      <t c="5" si="35">
        <n x="178"/>
        <n x="32"/>
        <n x="176"/>
        <n x="36"/>
        <n x="179" s="1"/>
      </t>
    </mdx>
    <mdx n="0" f="v">
      <t c="5" si="31">
        <n x="178"/>
        <n x="19"/>
        <n x="28"/>
        <n x="25"/>
        <n x="179" s="1"/>
      </t>
    </mdx>
    <mdx n="0" f="v">
      <t c="4" si="31">
        <n x="200"/>
        <n x="33"/>
        <n x="116"/>
        <n x="179" s="1"/>
      </t>
    </mdx>
    <mdx n="0" f="v">
      <t c="5" si="31">
        <n x="178"/>
        <n x="19"/>
        <n x="6"/>
        <n x="8"/>
        <n x="179" s="1"/>
      </t>
    </mdx>
    <mdx n="0" f="v">
      <t c="5" si="31">
        <n x="178"/>
        <n x="19"/>
        <n x="176"/>
        <n x="25"/>
        <n x="179" s="1"/>
      </t>
    </mdx>
    <mdx n="0" f="v">
      <t c="5" si="31">
        <n x="178"/>
        <n x="19"/>
        <n x="177"/>
        <n x="25"/>
        <n x="179" s="1"/>
      </t>
    </mdx>
    <mdx n="0" f="v">
      <t c="4" si="31">
        <n x="200"/>
        <n x="19"/>
        <n x="171"/>
        <n x="179" s="1"/>
      </t>
    </mdx>
    <mdx n="0" f="v">
      <t c="5" si="35">
        <n x="178"/>
        <n x="32"/>
        <n x="12"/>
        <n x="36"/>
        <n x="179" s="1"/>
      </t>
    </mdx>
    <mdx n="0" f="v">
      <t c="4" si="31">
        <n x="178"/>
        <n x="19"/>
        <n x="46"/>
        <n x="179" s="1"/>
      </t>
    </mdx>
    <mdx n="0" f="v">
      <t c="4" si="31">
        <n x="200"/>
        <n x="19"/>
        <n x="102"/>
        <n x="179" s="1"/>
      </t>
    </mdx>
    <mdx n="0" f="v">
      <t c="4" si="35">
        <n x="200"/>
        <n x="32"/>
        <n x="154"/>
        <n x="179" s="1"/>
      </t>
    </mdx>
    <mdx n="0" f="v">
      <t c="4" si="35">
        <n x="200"/>
        <n x="34"/>
        <n x="165"/>
        <n x="179" s="1"/>
      </t>
    </mdx>
    <mdx n="0" f="v">
      <t c="4" si="31">
        <n x="200"/>
        <n x="19"/>
        <n x="68"/>
        <n x="179" s="1"/>
      </t>
    </mdx>
    <mdx n="0" f="v">
      <t c="4" si="31">
        <n x="178"/>
        <n x="33"/>
        <n x="137"/>
        <n x="179" s="1"/>
      </t>
    </mdx>
    <mdx n="0" f="v">
      <t c="4" si="31">
        <n x="178"/>
        <n x="19"/>
        <n x="44"/>
        <n x="179" s="1"/>
      </t>
    </mdx>
    <mdx n="0" f="v">
      <t c="4" si="31">
        <n x="178"/>
        <n x="33"/>
        <n x="78"/>
        <n x="179" s="1"/>
      </t>
    </mdx>
    <mdx n="0" f="v">
      <t c="4" si="35">
        <n x="178"/>
        <n x="34"/>
        <n x="103"/>
        <n x="179" s="1"/>
      </t>
    </mdx>
    <mdx n="0" f="v">
      <t c="4" si="35">
        <n x="178"/>
        <n x="41"/>
        <n x="32"/>
        <n x="179" s="1"/>
      </t>
    </mdx>
    <mdx n="0" f="v">
      <t c="4" si="35">
        <n x="200"/>
        <n x="32"/>
        <n x="105"/>
        <n x="179" s="1"/>
      </t>
    </mdx>
    <mdx n="0" f="v">
      <t c="4" si="31">
        <n x="178"/>
        <n x="19"/>
        <n x="165"/>
        <n x="179" s="1"/>
      </t>
    </mdx>
    <mdx n="0" f="v">
      <t c="4" si="35">
        <n x="200"/>
        <n x="32"/>
        <n x="112"/>
        <n x="179" s="1"/>
      </t>
    </mdx>
    <mdx n="0" f="v">
      <t c="4" si="31">
        <n x="200"/>
        <n x="33"/>
        <n x="108"/>
        <n x="179" s="1"/>
      </t>
    </mdx>
    <mdx n="0" f="v">
      <t c="4" si="31">
        <n x="178"/>
        <n x="19"/>
        <n x="62"/>
        <n x="179" s="1"/>
      </t>
    </mdx>
    <mdx n="0" f="v">
      <t c="4" si="31">
        <n x="178"/>
        <n x="19"/>
        <n x="124"/>
        <n x="179" s="1"/>
      </t>
    </mdx>
    <mdx n="0" f="v">
      <t c="4" si="35">
        <n x="178"/>
        <n x="32"/>
        <n x="147"/>
        <n x="179" s="1"/>
      </t>
    </mdx>
    <mdx n="0" f="v">
      <t c="4" si="31">
        <n x="200"/>
        <n x="19"/>
        <n x="99"/>
        <n x="179" s="1"/>
      </t>
    </mdx>
    <mdx n="0" f="v">
      <t c="4" si="31">
        <n x="178"/>
        <n x="33"/>
        <n x="111"/>
        <n x="179" s="1"/>
      </t>
    </mdx>
    <mdx n="0" f="v">
      <t c="4" si="31">
        <n x="178"/>
        <n x="33"/>
        <n x="149"/>
        <n x="179" s="1"/>
      </t>
    </mdx>
    <mdx n="0" f="v">
      <t c="4" si="31">
        <n x="200"/>
        <n x="33"/>
        <n x="98"/>
        <n x="179" s="1"/>
      </t>
    </mdx>
    <mdx n="0" f="v">
      <t c="4" si="31">
        <n x="200"/>
        <n x="33"/>
        <n x="54"/>
        <n x="179" s="1"/>
      </t>
    </mdx>
    <mdx n="0" f="v">
      <t c="4" si="31">
        <n x="200"/>
        <n x="19"/>
        <n x="87"/>
        <n x="179" s="1"/>
      </t>
    </mdx>
    <mdx n="0" f="v">
      <t c="4" si="35">
        <n x="178"/>
        <n x="32"/>
        <n x="65"/>
        <n x="179" s="1"/>
      </t>
    </mdx>
    <mdx n="0" f="v">
      <t c="4" si="35">
        <n x="200"/>
        <n x="34"/>
        <n x="138"/>
        <n x="179" s="1"/>
      </t>
    </mdx>
    <mdx n="0" f="v">
      <t c="4" si="31">
        <n x="200"/>
        <n x="19"/>
        <n x="81"/>
        <n x="179" s="1"/>
      </t>
    </mdx>
    <mdx n="0" f="v">
      <t c="5" si="31">
        <n x="178"/>
        <n x="19"/>
        <n x="21"/>
        <n x="25"/>
        <n x="179" s="1"/>
      </t>
    </mdx>
    <mdx n="0" f="v">
      <t c="4" si="31">
        <n x="200"/>
        <n x="33"/>
        <n x="167"/>
        <n x="179" s="1"/>
      </t>
    </mdx>
    <mdx n="0" f="v">
      <t c="4" si="35">
        <n x="178"/>
        <n x="47"/>
        <n x="34"/>
        <n x="179" s="1"/>
      </t>
    </mdx>
    <mdx n="0" f="v">
      <t c="4" si="35">
        <n x="178"/>
        <n x="32"/>
        <n x="78"/>
        <n x="179" s="1"/>
      </t>
    </mdx>
    <mdx n="0" f="v">
      <t c="4" si="35">
        <n x="178"/>
        <n x="34"/>
        <n x="148"/>
        <n x="179" s="1"/>
      </t>
    </mdx>
    <mdx n="0" f="v">
      <t c="4" si="31">
        <n x="178"/>
        <n x="33"/>
        <n x="91"/>
        <n x="179" s="1"/>
      </t>
    </mdx>
    <mdx n="0" f="v">
      <t c="4" si="35">
        <n x="178"/>
        <n x="34"/>
        <n x="171"/>
        <n x="179" s="1"/>
      </t>
    </mdx>
    <mdx n="0" f="v">
      <t c="4" si="35">
        <n x="178"/>
        <n x="32"/>
        <n x="67"/>
        <n x="179" s="1"/>
      </t>
    </mdx>
    <mdx n="0" f="v">
      <t c="4" si="31">
        <n x="178"/>
        <n x="19"/>
        <n x="106"/>
        <n x="179" s="1"/>
      </t>
    </mdx>
    <mdx n="0" f="v">
      <t c="4" si="35">
        <n x="178"/>
        <n x="32"/>
        <n x="96"/>
        <n x="179" s="1"/>
      </t>
    </mdx>
    <mdx n="0" f="v">
      <t c="4" si="31">
        <n x="178"/>
        <n x="19"/>
        <n x="54"/>
        <n x="179" s="1"/>
      </t>
    </mdx>
    <mdx n="0" f="v">
      <t c="4" si="35">
        <n x="200"/>
        <n x="32"/>
        <n x="119"/>
        <n x="179" s="1"/>
      </t>
    </mdx>
    <mdx n="0" f="v">
      <t c="4" si="31">
        <n x="178"/>
        <n x="33"/>
        <n x="112"/>
        <n x="179" s="1"/>
      </t>
    </mdx>
    <mdx n="0" f="v">
      <t c="5" si="35">
        <n x="178"/>
        <n x="32"/>
        <n x="14"/>
        <n x="45"/>
        <n x="179" s="1"/>
      </t>
    </mdx>
    <mdx n="0" f="v">
      <t c="5" si="31">
        <n x="178"/>
        <n x="19"/>
        <n x="16"/>
        <n x="25"/>
        <n x="179" s="1"/>
      </t>
    </mdx>
    <mdx n="0" f="v">
      <t c="4" si="35">
        <n x="178"/>
        <n x="34"/>
        <n x="85"/>
        <n x="179" s="1"/>
      </t>
    </mdx>
    <mdx n="0" f="v">
      <t c="4" si="31">
        <n x="178"/>
        <n x="33"/>
        <n x="80"/>
        <n x="179" s="1"/>
      </t>
    </mdx>
    <mdx n="0" f="v">
      <t c="4" si="35">
        <n x="178"/>
        <n x="153"/>
        <n x="32"/>
        <n x="179" s="1"/>
      </t>
    </mdx>
    <mdx n="0" f="v">
      <t c="4" si="35">
        <n x="178"/>
        <n x="34"/>
        <n x="59"/>
        <n x="179" s="1"/>
      </t>
    </mdx>
    <mdx n="0" f="v">
      <t c="4" si="35">
        <n x="178"/>
        <n x="32"/>
        <n x="145"/>
        <n x="179" s="1"/>
      </t>
    </mdx>
    <mdx n="0" f="v">
      <t c="4" si="35">
        <n x="200"/>
        <n x="34"/>
        <n x="113"/>
        <n x="179" s="1"/>
      </t>
    </mdx>
    <mdx n="0" f="v">
      <t c="4" si="35">
        <n x="200"/>
        <n x="32"/>
        <n x="93"/>
        <n x="179" s="1"/>
      </t>
    </mdx>
    <mdx n="0" f="v">
      <t c="4" si="35">
        <n x="200"/>
        <n x="34"/>
        <n x="153"/>
        <n x="179" s="1"/>
      </t>
    </mdx>
    <mdx n="0" f="v">
      <t c="5" si="35">
        <n x="178"/>
        <n x="32"/>
        <n x="6"/>
        <n x="45"/>
        <n x="179" s="1"/>
      </t>
    </mdx>
    <mdx n="0" f="v">
      <t c="4" si="31">
        <n x="178"/>
        <n x="19"/>
        <n x="172"/>
        <n x="179" s="1"/>
      </t>
    </mdx>
    <mdx n="0" f="v">
      <t c="5" si="31">
        <n x="178"/>
        <n x="19"/>
        <n x="176"/>
        <n x="30"/>
        <n x="179" s="1"/>
      </t>
    </mdx>
    <mdx n="0" f="v">
      <t c="4" si="35">
        <n x="200"/>
        <n x="34"/>
        <n x="132"/>
        <n x="179" s="1"/>
      </t>
    </mdx>
    <mdx n="0" f="v">
      <t c="5" si="35">
        <n x="178"/>
        <n x="32"/>
        <n x="20"/>
        <n x="37"/>
        <n x="179" s="1"/>
      </t>
    </mdx>
    <mdx n="0" f="v">
      <t c="5" si="31">
        <n x="178"/>
        <n x="19"/>
        <n x="11"/>
        <n x="30"/>
        <n x="179" s="1"/>
      </t>
    </mdx>
    <mdx n="0" f="v">
      <t c="4" si="35">
        <n x="200"/>
        <n x="32"/>
        <n x="116"/>
        <n x="179" s="1"/>
      </t>
    </mdx>
    <mdx n="0" f="v">
      <t c="5" si="31">
        <n x="178"/>
        <n x="19"/>
        <n x="9"/>
        <n x="8"/>
        <n x="179" s="1"/>
      </t>
    </mdx>
    <mdx n="0" f="v">
      <t c="4" si="35">
        <n x="178"/>
        <n x="34"/>
        <n x="39"/>
        <n x="179" s="1"/>
      </t>
    </mdx>
    <mdx n="0" f="v">
      <t c="4" si="31">
        <n x="200"/>
        <n x="19"/>
        <n x="46"/>
        <n x="179" s="1"/>
      </t>
    </mdx>
    <mdx n="0" f="v">
      <t c="4" si="31">
        <n x="178"/>
        <n x="19"/>
        <n x="154"/>
        <n x="179" s="1"/>
      </t>
    </mdx>
    <mdx n="0" f="v">
      <t c="4" si="31">
        <n x="178"/>
        <n x="33"/>
        <n x="165"/>
        <n x="179" s="1"/>
      </t>
    </mdx>
    <mdx n="0" f="v">
      <t c="4" si="35">
        <n x="178"/>
        <n x="32"/>
        <n x="152"/>
        <n x="179" s="1"/>
      </t>
    </mdx>
    <mdx n="0" f="v">
      <t c="4" si="35">
        <n x="178"/>
        <n x="32"/>
        <n x="159"/>
        <n x="179" s="1"/>
      </t>
    </mdx>
    <mdx n="0" f="v">
      <t c="4" si="35">
        <n x="178"/>
        <n x="32"/>
        <n x="82"/>
        <n x="179" s="1"/>
      </t>
    </mdx>
    <mdx n="0" f="v">
      <t c="4" si="31">
        <n x="178"/>
        <n x="33"/>
        <n x="96"/>
        <n x="179" s="1"/>
      </t>
    </mdx>
    <mdx n="0" f="v">
      <t c="4" si="35">
        <n x="178"/>
        <n x="34"/>
        <n x="96"/>
        <n x="179" s="1"/>
      </t>
    </mdx>
    <mdx n="0" f="v">
      <t c="4" si="35">
        <n x="178"/>
        <n x="34"/>
        <n x="40"/>
        <n x="179" s="1"/>
      </t>
    </mdx>
    <mdx n="0" f="v">
      <t c="4" si="31">
        <n x="200"/>
        <n x="33"/>
        <n x="40"/>
        <n x="179" s="1"/>
      </t>
    </mdx>
    <mdx n="0" f="v">
      <t c="4" si="35">
        <n x="178"/>
        <n x="32"/>
        <n x="175"/>
        <n x="179" s="1"/>
      </t>
    </mdx>
    <mdx n="0" f="v">
      <t c="4" si="31">
        <n x="200"/>
        <n x="19"/>
        <n x="175"/>
        <n x="179" s="1"/>
      </t>
    </mdx>
    <mdx n="0" f="v">
      <t c="4" si="35">
        <n x="178"/>
        <n x="34"/>
        <n x="76"/>
        <n x="179" s="1"/>
      </t>
    </mdx>
    <mdx n="0" f="v">
      <t c="4" si="31">
        <n x="178"/>
        <n x="33"/>
        <n x="76"/>
        <n x="179" s="1"/>
      </t>
    </mdx>
    <mdx n="0" f="v">
      <t c="4" si="31">
        <n x="178"/>
        <n x="33"/>
        <n x="117"/>
        <n x="179" s="1"/>
      </t>
    </mdx>
    <mdx n="0" f="v">
      <t c="4" si="31">
        <n x="200"/>
        <n x="33"/>
        <n x="117"/>
        <n x="179" s="1"/>
      </t>
    </mdx>
    <mdx n="0" f="v">
      <t c="4" si="31">
        <n x="178"/>
        <n x="19"/>
        <n x="164"/>
        <n x="179" s="1"/>
      </t>
    </mdx>
    <mdx n="0" f="v">
      <t c="4" si="35">
        <n x="200"/>
        <n x="32"/>
        <n x="164"/>
        <n x="179" s="1"/>
      </t>
    </mdx>
    <mdx n="0" f="v">
      <t c="4" si="31">
        <n x="200"/>
        <n x="33"/>
        <n x="149"/>
        <n x="179" s="1"/>
      </t>
    </mdx>
    <mdx n="0" f="v">
      <t c="4" si="35">
        <n x="178"/>
        <n x="34"/>
        <n x="149"/>
        <n x="179" s="1"/>
      </t>
    </mdx>
    <mdx n="0" f="v">
      <t c="4" si="31">
        <n x="178"/>
        <n x="33"/>
        <n x="163"/>
        <n x="179" s="1"/>
      </t>
    </mdx>
    <mdx n="0" f="v">
      <t c="4" si="31">
        <n x="200"/>
        <n x="19"/>
        <n x="110"/>
        <n x="179" s="1"/>
      </t>
    </mdx>
    <mdx n="0" f="v">
      <t c="4" si="31">
        <n x="178"/>
        <n x="19"/>
        <n x="110"/>
        <n x="179" s="1"/>
      </t>
    </mdx>
    <mdx n="0" f="v">
      <t c="4" si="35">
        <n x="200"/>
        <n x="32"/>
        <n x="110"/>
        <n x="179" s="1"/>
      </t>
    </mdx>
    <mdx n="0" f="v">
      <t c="4" si="35">
        <n x="178"/>
        <n x="34"/>
        <n x="109"/>
        <n x="179" s="1"/>
      </t>
    </mdx>
    <mdx n="0" f="v">
      <t c="4" si="31">
        <n x="178"/>
        <n x="33"/>
        <n x="109"/>
        <n x="179" s="1"/>
      </t>
    </mdx>
    <mdx n="0" f="v">
      <t c="4" si="35">
        <n x="200"/>
        <n x="34"/>
        <n x="109"/>
        <n x="179" s="1"/>
      </t>
    </mdx>
    <mdx n="0" f="v">
      <t c="4" si="31">
        <n x="200"/>
        <n x="33"/>
        <n x="109"/>
        <n x="179" s="1"/>
      </t>
    </mdx>
    <mdx n="0" f="v">
      <t c="4" si="35">
        <n x="178"/>
        <n x="32"/>
        <n x="139"/>
        <n x="179" s="1"/>
      </t>
    </mdx>
    <mdx n="0" f="v">
      <t c="4" si="31">
        <n x="178"/>
        <n x="19"/>
        <n x="139"/>
        <n x="179" s="1"/>
      </t>
    </mdx>
    <mdx n="0" f="v">
      <t c="4" si="35">
        <n x="200"/>
        <n x="32"/>
        <n x="139"/>
        <n x="179" s="1"/>
      </t>
    </mdx>
    <mdx n="0" f="v">
      <t c="4" si="35">
        <n x="178"/>
        <n x="32"/>
        <n x="39"/>
        <n x="179" s="1"/>
      </t>
    </mdx>
    <mdx n="0" f="v">
      <t c="4" si="31">
        <n x="178"/>
        <n x="19"/>
        <n x="39"/>
        <n x="179" s="1"/>
      </t>
    </mdx>
    <mdx n="0" f="v">
      <t c="4" si="35">
        <n x="200"/>
        <n x="32"/>
        <n x="39"/>
        <n x="179" s="1"/>
      </t>
    </mdx>
    <mdx n="0" f="v">
      <t c="4" si="35">
        <n x="178"/>
        <n x="34"/>
        <n x="65"/>
        <n x="179" s="1"/>
      </t>
    </mdx>
    <mdx n="0" f="v">
      <t c="4" si="35">
        <n x="200"/>
        <n x="34"/>
        <n x="65"/>
        <n x="179" s="1"/>
      </t>
    </mdx>
    <mdx n="0" f="v">
      <t c="4" si="31">
        <n x="200"/>
        <n x="19"/>
        <n x="96"/>
        <n x="179" s="1"/>
      </t>
    </mdx>
    <mdx n="0" f="v">
      <t c="4" si="31">
        <n x="178"/>
        <n x="19"/>
        <n x="96"/>
        <n x="179" s="1"/>
      </t>
    </mdx>
    <mdx n="0" f="v">
      <t c="4" si="35">
        <n x="200"/>
        <n x="32"/>
        <n x="96"/>
        <n x="179" s="1"/>
      </t>
    </mdx>
    <mdx n="0" f="v">
      <t c="4" si="31">
        <n x="178"/>
        <n x="19"/>
        <n x="170"/>
        <n x="179" s="1"/>
      </t>
    </mdx>
    <mdx n="0" f="v">
      <t c="4" si="35">
        <n x="178"/>
        <n x="34"/>
        <n x="130"/>
        <n x="179" s="1"/>
      </t>
    </mdx>
    <mdx n="0" f="v">
      <t c="4" si="31">
        <n x="200"/>
        <n x="33"/>
        <n x="130"/>
        <n x="179" s="1"/>
      </t>
    </mdx>
    <mdx n="0" f="v">
      <t c="4" si="31">
        <n x="178"/>
        <n x="19"/>
        <n x="47"/>
        <n x="179" s="1"/>
      </t>
    </mdx>
    <mdx n="0" f="v">
      <t c="4" si="31">
        <n x="200"/>
        <n x="19"/>
        <n x="166"/>
        <n x="179" s="1"/>
      </t>
    </mdx>
    <mdx n="0" f="v">
      <t c="4" si="31">
        <n x="178"/>
        <n x="19"/>
        <n x="166"/>
        <n x="179" s="1"/>
      </t>
    </mdx>
    <mdx n="0" f="v">
      <t c="4" si="35">
        <n x="200"/>
        <n x="32"/>
        <n x="166"/>
        <n x="179" s="1"/>
      </t>
    </mdx>
    <mdx n="0" f="v">
      <t c="4" si="35">
        <n x="178"/>
        <n x="32"/>
        <n x="166"/>
        <n x="179" s="1"/>
      </t>
    </mdx>
    <mdx n="0" f="v">
      <t c="4" si="31">
        <n x="178"/>
        <n x="33"/>
        <n x="52"/>
        <n x="179" s="1"/>
      </t>
    </mdx>
    <mdx n="0" f="v">
      <t c="4" si="31">
        <n x="200"/>
        <n x="33"/>
        <n x="52"/>
        <n x="179" s="1"/>
      </t>
    </mdx>
    <mdx n="0" f="v">
      <t c="4" si="31">
        <n x="200"/>
        <n x="33"/>
        <n x="132"/>
        <n x="179" s="1"/>
      </t>
    </mdx>
    <mdx n="0" f="v">
      <t c="4" si="31">
        <n x="178"/>
        <n x="33"/>
        <n x="132"/>
        <n x="179" s="1"/>
      </t>
    </mdx>
    <mdx n="0" f="v">
      <t c="4" si="35">
        <n x="200"/>
        <n x="34"/>
        <n x="125"/>
        <n x="179" s="1"/>
      </t>
    </mdx>
    <mdx n="0" f="v">
      <t c="4" si="31">
        <n x="200"/>
        <n x="33"/>
        <n x="125"/>
        <n x="179" s="1"/>
      </t>
    </mdx>
    <mdx n="0" f="v">
      <t c="4" si="35">
        <n x="178"/>
        <n x="34"/>
        <n x="125"/>
        <n x="179" s="1"/>
      </t>
    </mdx>
    <mdx n="0" f="v">
      <t c="4" si="35">
        <n x="178"/>
        <n x="32"/>
        <n x="137"/>
        <n x="179" s="1"/>
      </t>
    </mdx>
    <mdx n="0" f="v">
      <t c="4" si="31">
        <n x="200"/>
        <n x="19"/>
        <n x="137"/>
        <n x="179" s="1"/>
      </t>
    </mdx>
    <mdx n="0" f="v">
      <t c="4" si="35">
        <n x="200"/>
        <n x="32"/>
        <n x="137"/>
        <n x="179" s="1"/>
      </t>
    </mdx>
    <mdx n="0" f="v">
      <t c="4" si="35">
        <n x="200"/>
        <n x="32"/>
        <n x="66"/>
        <n x="179" s="1"/>
      </t>
    </mdx>
    <mdx n="0" f="v">
      <t c="4" si="31">
        <n x="178"/>
        <n x="19"/>
        <n x="66"/>
        <n x="179" s="1"/>
      </t>
    </mdx>
    <mdx n="0" f="v">
      <t c="4" si="35">
        <n x="178"/>
        <n x="32"/>
        <n x="66"/>
        <n x="179" s="1"/>
      </t>
    </mdx>
    <mdx n="0" f="v">
      <t c="4" si="31">
        <n x="178"/>
        <n x="33"/>
        <n x="114"/>
        <n x="179" s="1"/>
      </t>
    </mdx>
    <mdx n="0" f="v">
      <t c="4" si="31">
        <n x="200"/>
        <n x="33"/>
        <n x="114"/>
        <n x="179" s="1"/>
      </t>
    </mdx>
    <mdx n="0" f="v">
      <t c="4" si="35">
        <n x="178"/>
        <n x="34"/>
        <n x="114"/>
        <n x="179" s="1"/>
      </t>
    </mdx>
    <mdx n="0" f="v">
      <t c="4" si="35">
        <n x="200"/>
        <n x="32"/>
        <n x="55"/>
        <n x="179" s="1"/>
      </t>
    </mdx>
    <mdx n="0" f="v">
      <t c="4" si="31">
        <n x="178"/>
        <n x="19"/>
        <n x="55"/>
        <n x="179" s="1"/>
      </t>
    </mdx>
    <mdx n="0" f="v">
      <t c="4" si="35">
        <n x="178"/>
        <n x="32"/>
        <n x="55"/>
        <n x="179" s="1"/>
      </t>
    </mdx>
    <mdx n="0" f="v">
      <t c="4" si="31">
        <n x="200"/>
        <n x="19"/>
        <n x="160"/>
        <n x="179" s="1"/>
      </t>
    </mdx>
    <mdx n="0" f="v">
      <t c="4" si="31">
        <n x="178"/>
        <n x="19"/>
        <n x="160"/>
        <n x="179" s="1"/>
      </t>
    </mdx>
    <mdx n="0" f="v">
      <t c="4" si="35">
        <n x="200"/>
        <n x="32"/>
        <n x="160"/>
        <n x="179" s="1"/>
      </t>
    </mdx>
    <mdx n="0" f="v">
      <t c="4" si="31">
        <n x="178"/>
        <n x="19"/>
        <n x="86"/>
        <n x="179" s="1"/>
      </t>
    </mdx>
    <mdx n="0" f="v">
      <t c="4" si="31">
        <n x="200"/>
        <n x="19"/>
        <n x="86"/>
        <n x="179" s="1"/>
      </t>
    </mdx>
    <mdx n="0" f="v">
      <t c="4" si="35">
        <n x="178"/>
        <n x="34"/>
        <n x="126"/>
        <n x="179" s="1"/>
      </t>
    </mdx>
    <mdx n="0" f="v">
      <t c="4" si="31">
        <n x="178"/>
        <n x="33"/>
        <n x="126"/>
        <n x="179" s="1"/>
      </t>
    </mdx>
    <mdx n="0" f="v">
      <t c="4" si="31">
        <n x="178"/>
        <n x="19"/>
        <n x="151"/>
        <n x="179" s="1"/>
      </t>
    </mdx>
    <mdx n="0" f="v">
      <t c="4" si="35">
        <n x="200"/>
        <n x="32"/>
        <n x="151"/>
        <n x="179" s="1"/>
      </t>
    </mdx>
    <mdx n="0" f="v">
      <t c="4" si="31">
        <n x="178"/>
        <n x="33"/>
        <n x="127"/>
        <n x="179" s="1"/>
      </t>
    </mdx>
    <mdx n="0" f="v">
      <t c="4" si="35">
        <n x="178"/>
        <n x="34"/>
        <n x="127"/>
        <n x="179" s="1"/>
      </t>
    </mdx>
    <mdx n="0" f="v">
      <t c="4" si="35">
        <n x="200"/>
        <n x="34"/>
        <n x="127"/>
        <n x="179" s="1"/>
      </t>
    </mdx>
    <mdx n="0" f="v">
      <t c="4" si="35">
        <n x="178"/>
        <n x="32"/>
        <n x="129"/>
        <n x="179" s="1"/>
      </t>
    </mdx>
    <mdx n="0" f="v">
      <t c="4" si="31">
        <n x="178"/>
        <n x="19"/>
        <n x="129"/>
        <n x="179" s="1"/>
      </t>
    </mdx>
    <mdx n="0" f="v">
      <t c="4" si="31">
        <n x="200"/>
        <n x="19"/>
        <n x="129"/>
        <n x="179" s="1"/>
      </t>
    </mdx>
    <mdx n="0" f="v">
      <t c="4" si="35">
        <n x="178"/>
        <n x="32"/>
        <n x="117"/>
        <n x="179" s="1"/>
      </t>
    </mdx>
    <mdx n="0" f="v">
      <t c="4" si="31">
        <n x="200"/>
        <n x="19"/>
        <n x="117"/>
        <n x="179" s="1"/>
      </t>
    </mdx>
    <mdx n="0" f="v">
      <t c="4" si="35">
        <n x="200"/>
        <n x="32"/>
        <n x="117"/>
        <n x="179" s="1"/>
      </t>
    </mdx>
    <mdx n="0" f="v">
      <t c="4" si="31">
        <n x="178"/>
        <n x="19"/>
        <n x="117"/>
        <n x="179" s="1"/>
      </t>
    </mdx>
    <mdx n="0" f="v">
      <t c="4" si="35">
        <n x="200"/>
        <n x="32"/>
        <n x="81"/>
        <n x="179" s="1"/>
      </t>
    </mdx>
    <mdx n="0" f="v">
      <t c="4" si="35">
        <n x="178"/>
        <n x="32"/>
        <n x="81"/>
        <n x="179" s="1"/>
      </t>
    </mdx>
    <mdx n="0" f="v">
      <t c="4" si="31">
        <n x="178"/>
        <n x="19"/>
        <n x="81"/>
        <n x="179" s="1"/>
      </t>
    </mdx>
    <mdx n="0" f="v">
      <t c="4" si="31">
        <n x="178"/>
        <n x="33"/>
        <n x="159"/>
        <n x="179" s="1"/>
      </t>
    </mdx>
    <mdx n="0" f="v">
      <t c="4" si="35">
        <n x="200"/>
        <n x="34"/>
        <n x="159"/>
        <n x="179" s="1"/>
      </t>
    </mdx>
    <mdx n="0" f="v">
      <t c="4" si="35">
        <n x="178"/>
        <n x="34"/>
        <n x="159"/>
        <n x="179" s="1"/>
      </t>
    </mdx>
    <mdx n="0" f="v">
      <t c="4" si="35">
        <n x="200"/>
        <n x="34"/>
        <n x="110"/>
        <n x="179" s="1"/>
      </t>
    </mdx>
    <mdx n="0" f="v">
      <t c="4" si="31">
        <n x="178"/>
        <n x="33"/>
        <n x="110"/>
        <n x="179" s="1"/>
      </t>
    </mdx>
    <mdx n="0" f="v">
      <t c="4" si="31">
        <n x="178"/>
        <n x="33"/>
        <n x="175"/>
        <n x="179" s="1"/>
      </t>
    </mdx>
    <mdx n="0" f="v">
      <t c="4" si="31">
        <n x="200"/>
        <n x="33"/>
        <n x="175"/>
        <n x="179" s="1"/>
      </t>
    </mdx>
    <mdx n="0" f="v">
      <t c="4" si="35">
        <n x="200"/>
        <n x="34"/>
        <n x="175"/>
        <n x="179" s="1"/>
      </t>
    </mdx>
    <mdx n="0" f="v">
      <t c="4" si="31">
        <n x="178"/>
        <n x="19"/>
        <n x="135"/>
        <n x="179" s="1"/>
      </t>
    </mdx>
    <mdx n="0" f="v">
      <t c="4" si="35">
        <n x="200"/>
        <n x="32"/>
        <n x="135"/>
        <n x="179" s="1"/>
      </t>
    </mdx>
    <mdx n="0" f="v">
      <t c="4" si="31">
        <n x="200"/>
        <n x="19"/>
        <n x="135"/>
        <n x="179" s="1"/>
      </t>
    </mdx>
    <mdx n="0" f="v">
      <t c="4" si="31">
        <n x="200"/>
        <n x="19"/>
        <n x="75"/>
        <n x="179" s="1"/>
      </t>
    </mdx>
    <mdx n="0" f="v">
      <t c="4" si="31">
        <n x="178"/>
        <n x="19"/>
        <n x="75"/>
        <n x="179" s="1"/>
      </t>
    </mdx>
    <mdx n="0" f="v">
      <t c="4" si="35">
        <n x="200"/>
        <n x="32"/>
        <n x="75"/>
        <n x="179" s="1"/>
      </t>
    </mdx>
    <mdx n="0" f="v">
      <t c="4" si="35">
        <n x="178"/>
        <n x="32"/>
        <n x="75"/>
        <n x="179" s="1"/>
      </t>
    </mdx>
    <mdx n="0" f="v">
      <t c="4" si="35">
        <n x="200"/>
        <n x="32"/>
        <n x="109"/>
        <n x="179" s="1"/>
      </t>
    </mdx>
    <mdx n="0" f="v">
      <t c="4" si="35">
        <n x="178"/>
        <n x="32"/>
        <n x="109"/>
        <n x="179" s="1"/>
      </t>
    </mdx>
    <mdx n="0" f="v">
      <t c="4" si="35">
        <n x="200"/>
        <n x="32"/>
        <n x="84"/>
        <n x="179" s="1"/>
      </t>
    </mdx>
    <mdx n="0" f="v">
      <t c="4" si="35">
        <n x="178"/>
        <n x="32"/>
        <n x="84"/>
        <n x="179" s="1"/>
      </t>
    </mdx>
    <mdx n="0" f="v">
      <t c="4" si="31">
        <n x="200"/>
        <n x="19"/>
        <n x="84"/>
        <n x="179" s="1"/>
      </t>
    </mdx>
    <mdx n="0" f="v">
      <t c="4" si="31">
        <n x="178"/>
        <n x="19"/>
        <n x="84"/>
        <n x="179" s="1"/>
      </t>
    </mdx>
    <mdx n="0" f="v">
      <t c="4" si="35">
        <n x="178"/>
        <n x="34"/>
        <n x="134"/>
        <n x="179" s="1"/>
      </t>
    </mdx>
    <mdx n="0" f="v">
      <t c="4" si="35">
        <n x="200"/>
        <n x="34"/>
        <n x="134"/>
        <n x="179" s="1"/>
      </t>
    </mdx>
    <mdx n="0" f="v">
      <t c="4" si="31">
        <n x="200"/>
        <n x="33"/>
        <n x="156"/>
        <n x="179" s="1"/>
      </t>
    </mdx>
    <mdx n="0" f="v">
      <t c="4" si="35">
        <n x="178"/>
        <n x="34"/>
        <n x="156"/>
        <n x="179" s="1"/>
      </t>
    </mdx>
    <mdx n="0" f="v">
      <t c="4" si="35">
        <n x="200"/>
        <n x="34"/>
        <n x="156"/>
        <n x="179" s="1"/>
      </t>
    </mdx>
    <mdx n="0" f="v">
      <t c="4" si="31">
        <n x="178"/>
        <n x="33"/>
        <n x="156"/>
        <n x="179" s="1"/>
      </t>
    </mdx>
    <mdx n="0" f="v">
      <t c="4" si="31">
        <n x="200"/>
        <n x="33"/>
        <n x="115"/>
        <n x="179" s="1"/>
      </t>
    </mdx>
    <mdx n="0" f="v">
      <t c="4" si="31">
        <n x="178"/>
        <n x="33"/>
        <n x="115"/>
        <n x="179" s="1"/>
      </t>
    </mdx>
    <mdx n="0" f="v">
      <t c="4" si="35">
        <n x="178"/>
        <n x="34"/>
        <n x="115"/>
        <n x="179" s="1"/>
      </t>
    </mdx>
    <mdx n="0" f="v">
      <t c="4" si="35">
        <n x="200"/>
        <n x="34"/>
        <n x="115"/>
        <n x="179" s="1"/>
      </t>
    </mdx>
    <mdx n="0" f="v">
      <t c="4" si="31">
        <n x="200"/>
        <n x="19"/>
        <n x="104"/>
        <n x="179" s="1"/>
      </t>
    </mdx>
    <mdx n="0" f="v">
      <t c="4" si="31">
        <n x="178"/>
        <n x="19"/>
        <n x="104"/>
        <n x="179" s="1"/>
      </t>
    </mdx>
    <mdx n="0" f="v">
      <t c="4" si="35">
        <n x="178"/>
        <n x="32"/>
        <n x="104"/>
        <n x="179" s="1"/>
      </t>
    </mdx>
    <mdx n="0" f="v">
      <t c="4" si="35">
        <n x="178"/>
        <n x="32"/>
        <n x="131"/>
        <n x="179" s="1"/>
      </t>
    </mdx>
    <mdx n="0" f="v">
      <t c="4" si="31">
        <n x="178"/>
        <n x="19"/>
        <n x="131"/>
        <n x="179" s="1"/>
      </t>
    </mdx>
    <mdx n="0" f="v">
      <t c="4" si="35">
        <n x="200"/>
        <n x="32"/>
        <n x="131"/>
        <n x="179" s="1"/>
      </t>
    </mdx>
    <mdx n="0" f="v">
      <t c="4" si="31">
        <n x="200"/>
        <n x="19"/>
        <n x="131"/>
        <n x="179" s="1"/>
      </t>
    </mdx>
    <mdx n="0" f="v">
      <t c="4" si="35">
        <n x="200"/>
        <n x="34"/>
        <n x="147"/>
        <n x="179" s="1"/>
      </t>
    </mdx>
    <mdx n="0" f="v">
      <t c="4" si="31">
        <n x="200"/>
        <n x="33"/>
        <n x="147"/>
        <n x="179" s="1"/>
      </t>
    </mdx>
    <mdx n="0" f="v">
      <t c="4" si="35">
        <n x="178"/>
        <n x="34"/>
        <n x="147"/>
        <n x="179" s="1"/>
      </t>
    </mdx>
    <mdx n="0" f="v">
      <t c="4" si="35">
        <n x="178"/>
        <n x="32"/>
        <n x="127"/>
        <n x="179" s="1"/>
      </t>
    </mdx>
    <mdx n="0" f="v">
      <t c="4" si="31">
        <n x="178"/>
        <n x="19"/>
        <n x="127"/>
        <n x="179" s="1"/>
      </t>
    </mdx>
    <mdx n="0" f="v">
      <t c="4" si="35">
        <n x="200"/>
        <n x="32"/>
        <n x="127"/>
        <n x="179" s="1"/>
      </t>
    </mdx>
    <mdx n="0" f="v">
      <t c="4" si="31">
        <n x="178"/>
        <n x="19"/>
        <n x="70"/>
        <n x="179" s="1"/>
      </t>
    </mdx>
    <mdx n="0" f="v">
      <t c="4" si="35">
        <n x="178"/>
        <n x="32"/>
        <n x="70"/>
        <n x="179" s="1"/>
      </t>
    </mdx>
    <mdx n="0" f="v">
      <t c="4" si="35">
        <n x="200"/>
        <n x="32"/>
        <n x="70"/>
        <n x="179" s="1"/>
      </t>
    </mdx>
    <mdx n="0" f="v">
      <t c="4" si="35">
        <n x="178"/>
        <n x="34"/>
        <n x="173"/>
        <n x="179" s="1"/>
      </t>
    </mdx>
    <mdx n="0" f="v">
      <t c="4" si="31">
        <n x="178"/>
        <n x="33"/>
        <n x="173"/>
        <n x="179" s="1"/>
      </t>
    </mdx>
    <mdx n="0" f="v">
      <t c="4" si="35">
        <n x="200"/>
        <n x="34"/>
        <n x="144"/>
        <n x="179" s="1"/>
      </t>
    </mdx>
    <mdx n="0" f="v">
      <t c="4" si="31">
        <n x="178"/>
        <n x="33"/>
        <n x="144"/>
        <n x="179" s="1"/>
      </t>
    </mdx>
    <mdx n="0" f="v">
      <t c="4" si="31">
        <n x="200"/>
        <n x="33"/>
        <n x="144"/>
        <n x="179" s="1"/>
      </t>
    </mdx>
    <mdx n="0" f="v">
      <t c="4" si="35">
        <n x="178"/>
        <n x="34"/>
        <n x="144"/>
        <n x="179" s="1"/>
      </t>
    </mdx>
    <mdx n="0" f="v">
      <t c="4" si="35">
        <n x="200"/>
        <n x="32"/>
        <n x="79"/>
        <n x="179" s="1"/>
      </t>
    </mdx>
    <mdx n="0" f="v">
      <t c="4" si="31">
        <n x="200"/>
        <n x="19"/>
        <n x="79"/>
        <n x="179" s="1"/>
      </t>
    </mdx>
    <mdx n="0" f="v">
      <t c="4" si="31">
        <n x="200"/>
        <n x="19"/>
        <n x="152"/>
        <n x="179" s="1"/>
      </t>
    </mdx>
    <mdx n="0" f="v">
      <t c="4" si="31">
        <n x="178"/>
        <n x="19"/>
        <n x="152"/>
        <n x="179" s="1"/>
      </t>
    </mdx>
    <mdx n="0" f="v">
      <t c="4" si="35">
        <n x="178"/>
        <n x="32"/>
        <n x="72"/>
        <n x="179" s="1"/>
      </t>
    </mdx>
    <mdx n="0" f="v">
      <t c="4" si="31">
        <n x="178"/>
        <n x="19"/>
        <n x="72"/>
        <n x="179" s="1"/>
      </t>
    </mdx>
    <mdx n="0" f="v">
      <t c="4" si="35">
        <n x="200"/>
        <n x="32"/>
        <n x="72"/>
        <n x="179" s="1"/>
      </t>
    </mdx>
    <mdx n="0" f="v">
      <t c="4" si="31">
        <n x="200"/>
        <n x="19"/>
        <n x="72"/>
        <n x="179" s="1"/>
      </t>
    </mdx>
    <mdx n="0" f="v">
      <t c="4" si="31">
        <n x="178"/>
        <n x="33"/>
        <n x="84"/>
        <n x="179" s="1"/>
      </t>
    </mdx>
    <mdx n="0" f="v">
      <t c="4" si="31">
        <n x="200"/>
        <n x="33"/>
        <n x="84"/>
        <n x="179" s="1"/>
      </t>
    </mdx>
    <mdx n="0" f="v">
      <t c="4" si="35">
        <n x="200"/>
        <n x="34"/>
        <n x="84"/>
        <n x="179" s="1"/>
      </t>
    </mdx>
    <mdx n="0" f="v">
      <t c="4" si="35">
        <n x="178"/>
        <n x="34"/>
        <n x="84"/>
        <n x="179" s="1"/>
      </t>
    </mdx>
    <mdx n="0" f="v">
      <t c="4" si="35">
        <n x="200"/>
        <n x="34"/>
        <n x="77"/>
        <n x="179" s="1"/>
      </t>
    </mdx>
    <mdx n="0" f="v">
      <t c="4" si="35">
        <n x="178"/>
        <n x="34"/>
        <n x="77"/>
        <n x="179" s="1"/>
      </t>
    </mdx>
    <mdx n="0" f="v">
      <t c="4" si="31">
        <n x="178"/>
        <n x="33"/>
        <n x="77"/>
        <n x="179" s="1"/>
      </t>
    </mdx>
    <mdx n="0" f="v">
      <t c="4" si="31">
        <n x="200"/>
        <n x="33"/>
        <n x="77"/>
        <n x="179" s="1"/>
      </t>
    </mdx>
    <mdx n="0" f="v">
      <t c="4" si="35">
        <n x="200"/>
        <n x="32"/>
        <n x="146"/>
        <n x="179" s="1"/>
      </t>
    </mdx>
    <mdx n="0" f="v">
      <t c="4" si="35">
        <n x="178"/>
        <n x="32"/>
        <n x="146"/>
        <n x="179" s="1"/>
      </t>
    </mdx>
    <mdx n="0" f="v">
      <t c="4" si="31">
        <n x="200"/>
        <n x="19"/>
        <n x="146"/>
        <n x="179" s="1"/>
      </t>
    </mdx>
    <mdx n="0" f="v">
      <t c="4" si="31">
        <n x="178"/>
        <n x="19"/>
        <n x="146"/>
        <n x="179" s="1"/>
      </t>
    </mdx>
    <mdx n="0" f="v">
      <t c="4" si="35">
        <n x="200"/>
        <n x="32"/>
        <n x="69"/>
        <n x="179" s="1"/>
      </t>
    </mdx>
    <mdx n="0" f="v">
      <t c="4" si="31">
        <n x="178"/>
        <n x="19"/>
        <n x="69"/>
        <n x="179" s="1"/>
      </t>
    </mdx>
    <mdx n="0" f="v">
      <t c="4" si="31">
        <n x="200"/>
        <n x="19"/>
        <n x="69"/>
        <n x="179" s="1"/>
      </t>
    </mdx>
    <mdx n="0" f="v">
      <t c="4" si="35">
        <n x="178"/>
        <n x="32"/>
        <n x="69"/>
        <n x="179" s="1"/>
      </t>
    </mdx>
    <mdx n="0" f="v">
      <t c="4" si="31">
        <n x="178"/>
        <n x="19"/>
        <n x="173"/>
        <n x="179" s="1"/>
      </t>
    </mdx>
    <mdx n="0" f="v">
      <t c="4" si="31">
        <n x="200"/>
        <n x="19"/>
        <n x="173"/>
        <n x="179" s="1"/>
      </t>
    </mdx>
    <mdx n="0" f="v">
      <t c="4" si="35">
        <n x="178"/>
        <n x="32"/>
        <n x="173"/>
        <n x="179" s="1"/>
      </t>
    </mdx>
    <mdx n="0" f="v">
      <t c="4" si="35">
        <n x="200"/>
        <n x="32"/>
        <n x="173"/>
        <n x="179" s="1"/>
      </t>
    </mdx>
    <mdx n="0" f="v">
      <t c="4" si="31">
        <n x="178"/>
        <n x="19"/>
        <n x="107"/>
        <n x="179" s="1"/>
      </t>
    </mdx>
    <mdx n="0" f="v">
      <t c="4" si="31">
        <n x="200"/>
        <n x="19"/>
        <n x="107"/>
        <n x="179" s="1"/>
      </t>
    </mdx>
    <mdx n="0" f="v">
      <t c="4" si="35">
        <n x="200"/>
        <n x="32"/>
        <n x="107"/>
        <n x="179" s="1"/>
      </t>
    </mdx>
    <mdx n="0" f="v">
      <t c="4" si="35">
        <n x="178"/>
        <n x="32"/>
        <n x="107"/>
        <n x="179" s="1"/>
      </t>
    </mdx>
    <mdx n="0" f="v">
      <t c="4" si="35">
        <n x="200"/>
        <n x="34"/>
        <n x="100"/>
        <n x="179" s="1"/>
      </t>
    </mdx>
    <mdx n="0" f="v">
      <t c="4" si="31">
        <n x="178"/>
        <n x="33"/>
        <n x="100"/>
        <n x="179" s="1"/>
      </t>
    </mdx>
    <mdx n="0" f="v">
      <t c="4" si="31">
        <n x="200"/>
        <n x="33"/>
        <n x="100"/>
        <n x="179" s="1"/>
      </t>
    </mdx>
    <mdx n="0" f="v">
      <t c="4" si="35">
        <n x="178"/>
        <n x="32"/>
        <n x="161"/>
        <n x="179" s="1"/>
      </t>
    </mdx>
    <mdx n="0" f="v">
      <t c="4" si="31">
        <n x="200"/>
        <n x="19"/>
        <n x="161"/>
        <n x="179" s="1"/>
      </t>
    </mdx>
    <mdx n="0" f="v">
      <t c="4" si="35">
        <n x="200"/>
        <n x="32"/>
        <n x="161"/>
        <n x="179" s="1"/>
      </t>
    </mdx>
    <mdx n="0" f="v">
      <t c="4" si="31">
        <n x="178"/>
        <n x="19"/>
        <n x="161"/>
        <n x="179" s="1"/>
      </t>
    </mdx>
    <mdx n="0" f="v">
      <t c="4" si="35">
        <n x="200"/>
        <n x="34"/>
        <n x="63"/>
        <n x="179" s="1"/>
      </t>
    </mdx>
    <mdx n="0" f="v">
      <t c="4" si="35">
        <n x="178"/>
        <n x="34"/>
        <n x="63"/>
        <n x="179" s="1"/>
      </t>
    </mdx>
    <mdx n="0" f="v">
      <t c="4" si="31">
        <n x="178"/>
        <n x="33"/>
        <n x="63"/>
        <n x="179" s="1"/>
      </t>
    </mdx>
    <mdx n="0" f="v">
      <t c="4" si="31">
        <n x="200"/>
        <n x="33"/>
        <n x="63"/>
        <n x="179" s="1"/>
      </t>
    </mdx>
    <mdx n="0" f="v">
      <t c="4" si="35">
        <n x="178"/>
        <n x="34"/>
        <n x="105"/>
        <n x="179" s="1"/>
      </t>
    </mdx>
    <mdx n="0" f="v">
      <t c="4" si="31">
        <n x="178"/>
        <n x="33"/>
        <n x="105"/>
        <n x="179" s="1"/>
      </t>
    </mdx>
    <mdx n="0" f="v">
      <t c="4" si="35">
        <n x="200"/>
        <n x="34"/>
        <n x="105"/>
        <n x="179" s="1"/>
      </t>
    </mdx>
    <mdx n="0" f="v">
      <t c="4" si="31">
        <n x="200"/>
        <n x="33"/>
        <n x="105"/>
        <n x="179" s="1"/>
      </t>
    </mdx>
    <mdx n="0" f="v">
      <t c="4" si="31">
        <n x="200"/>
        <n x="33"/>
        <n x="39"/>
        <n x="179" s="1"/>
      </t>
    </mdx>
    <mdx n="0" f="v">
      <t c="4" si="35">
        <n x="200"/>
        <n x="34"/>
        <n x="39"/>
        <n x="179" s="1"/>
      </t>
    </mdx>
    <mdx n="0" f="v">
      <t c="4" si="31">
        <n x="178"/>
        <n x="33"/>
        <n x="39"/>
        <n x="179" s="1"/>
      </t>
    </mdx>
    <mdx n="0" f="v">
      <t c="4" si="31">
        <n x="178"/>
        <n x="33"/>
        <n x="147"/>
        <n x="179" s="1"/>
      </t>
    </mdx>
    <mdx n="0" f="v">
      <t c="4" si="35">
        <n x="178"/>
        <n x="34"/>
        <n x="51"/>
        <n x="179" s="1"/>
      </t>
    </mdx>
    <mdx n="0" f="v">
      <t c="4" si="35">
        <n x="200"/>
        <n x="34"/>
        <n x="130"/>
        <n x="179" s="1"/>
      </t>
    </mdx>
    <mdx n="0" f="v">
      <t c="4" si="31">
        <n x="200"/>
        <n x="33"/>
        <n x="163"/>
        <n x="179" s="1"/>
      </t>
    </mdx>
    <mdx n="0" f="v">
      <t c="4" si="35">
        <n x="200"/>
        <n x="34"/>
        <n x="46"/>
        <n x="179" s="1"/>
      </t>
    </mdx>
    <mdx n="0" f="v">
      <t c="4" si="31">
        <n x="200"/>
        <n x="33"/>
        <n x="61"/>
        <n x="179" s="1"/>
      </t>
    </mdx>
    <mdx n="0" f="v">
      <t c="4" si="31">
        <n x="200"/>
        <n x="33"/>
        <n x="173"/>
        <n x="179" s="1"/>
      </t>
    </mdx>
    <mdx n="0" f="v">
      <t c="4" si="35">
        <n x="178"/>
        <n x="32"/>
        <n x="135"/>
        <n x="179" s="1"/>
      </t>
    </mdx>
    <mdx n="0" f="v">
      <t c="4" si="35">
        <n x="178"/>
        <n x="32"/>
        <n x="170"/>
        <n x="179" s="1"/>
      </t>
    </mdx>
    <mdx n="0" f="v">
      <t c="4" si="31">
        <n x="200"/>
        <n x="33"/>
        <n x="95"/>
        <n x="179" s="1"/>
      </t>
    </mdx>
    <mdx n="0" f="v">
      <t c="4" si="35">
        <n x="178"/>
        <n x="34"/>
        <n x="71"/>
        <n x="179" s="1"/>
      </t>
    </mdx>
    <mdx n="0" f="v">
      <t c="4" si="31">
        <n x="200"/>
        <n x="19"/>
        <n x="70"/>
        <n x="179" s="1"/>
      </t>
    </mdx>
    <mdx n="0" f="v">
      <t c="4" si="31">
        <n x="200"/>
        <n x="19"/>
        <n x="127"/>
        <n x="179" s="1"/>
      </t>
    </mdx>
    <mdx n="0" f="v">
      <t c="4" si="35">
        <n x="200"/>
        <n x="32"/>
        <n x="111"/>
        <n x="179" s="1"/>
      </t>
    </mdx>
    <mdx n="0" f="v">
      <t c="4" si="35">
        <n x="178"/>
        <n x="34"/>
        <n x="89"/>
        <n x="179" s="1"/>
      </t>
    </mdx>
    <mdx n="0" f="v">
      <t c="4" si="31">
        <n x="200"/>
        <n x="33"/>
        <n x="129"/>
        <n x="179" s="1"/>
      </t>
    </mdx>
    <mdx n="0" f="v">
      <t c="4" si="31">
        <n x="200"/>
        <n x="33"/>
        <n x="146"/>
        <n x="179" s="1"/>
      </t>
    </mdx>
    <mdx n="0" f="v">
      <t c="4" si="35">
        <n x="178"/>
        <n x="32"/>
        <n x="47"/>
        <n x="179" s="1"/>
      </t>
    </mdx>
    <mdx n="0" f="v">
      <t c="4" si="35">
        <n x="200"/>
        <n x="201"/>
        <n x="185"/>
        <n x="179" s="1"/>
      </t>
    </mdx>
    <mdx n="0" f="v">
      <t c="4" si="35">
        <n x="200"/>
        <n x="202"/>
        <n x="185"/>
        <n x="179" s="1"/>
      </t>
    </mdx>
    <mdx n="0" f="v">
      <t c="4" si="31">
        <n x="200"/>
        <n x="203"/>
        <n x="185"/>
        <n x="179" s="1"/>
      </t>
    </mdx>
    <mdx n="0" f="v">
      <t c="4" si="35">
        <n x="200"/>
        <n x="201"/>
        <n x="191"/>
        <n x="179" s="1"/>
      </t>
    </mdx>
    <mdx n="0" f="v">
      <t c="4" si="35">
        <n x="200"/>
        <n x="202"/>
        <n x="191"/>
        <n x="179" s="1"/>
      </t>
    </mdx>
    <mdx n="0" f="v">
      <t c="4" si="31">
        <n x="200"/>
        <n x="203"/>
        <n x="191"/>
        <n x="179" s="1"/>
      </t>
    </mdx>
  </mdxMetadata>
  <valueMetadata count="178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  <bk>
      <rc t="1" v="598"/>
    </bk>
    <bk>
      <rc t="1" v="599"/>
    </bk>
    <bk>
      <rc t="1" v="600"/>
    </bk>
    <bk>
      <rc t="1" v="601"/>
    </bk>
    <bk>
      <rc t="1" v="602"/>
    </bk>
    <bk>
      <rc t="1" v="603"/>
    </bk>
    <bk>
      <rc t="1" v="604"/>
    </bk>
    <bk>
      <rc t="1" v="605"/>
    </bk>
    <bk>
      <rc t="1" v="606"/>
    </bk>
    <bk>
      <rc t="1" v="607"/>
    </bk>
    <bk>
      <rc t="1" v="608"/>
    </bk>
    <bk>
      <rc t="1" v="609"/>
    </bk>
    <bk>
      <rc t="1" v="610"/>
    </bk>
    <bk>
      <rc t="1" v="611"/>
    </bk>
    <bk>
      <rc t="1" v="612"/>
    </bk>
    <bk>
      <rc t="1" v="613"/>
    </bk>
    <bk>
      <rc t="1" v="614"/>
    </bk>
    <bk>
      <rc t="1" v="615"/>
    </bk>
    <bk>
      <rc t="1" v="616"/>
    </bk>
    <bk>
      <rc t="1" v="617"/>
    </bk>
    <bk>
      <rc t="1" v="618"/>
    </bk>
    <bk>
      <rc t="1" v="619"/>
    </bk>
    <bk>
      <rc t="1" v="620"/>
    </bk>
    <bk>
      <rc t="1" v="621"/>
    </bk>
    <bk>
      <rc t="1" v="622"/>
    </bk>
    <bk>
      <rc t="1" v="623"/>
    </bk>
    <bk>
      <rc t="1" v="624"/>
    </bk>
    <bk>
      <rc t="1" v="625"/>
    </bk>
    <bk>
      <rc t="1" v="626"/>
    </bk>
    <bk>
      <rc t="1" v="627"/>
    </bk>
    <bk>
      <rc t="1" v="628"/>
    </bk>
    <bk>
      <rc t="1" v="629"/>
    </bk>
    <bk>
      <rc t="1" v="630"/>
    </bk>
    <bk>
      <rc t="1" v="631"/>
    </bk>
    <bk>
      <rc t="1" v="632"/>
    </bk>
    <bk>
      <rc t="1" v="633"/>
    </bk>
    <bk>
      <rc t="1" v="634"/>
    </bk>
    <bk>
      <rc t="1" v="635"/>
    </bk>
    <bk>
      <rc t="1" v="636"/>
    </bk>
    <bk>
      <rc t="1" v="637"/>
    </bk>
    <bk>
      <rc t="1" v="638"/>
    </bk>
    <bk>
      <rc t="1" v="639"/>
    </bk>
    <bk>
      <rc t="1" v="640"/>
    </bk>
    <bk>
      <rc t="1" v="641"/>
    </bk>
    <bk>
      <rc t="1" v="642"/>
    </bk>
    <bk>
      <rc t="1" v="643"/>
    </bk>
    <bk>
      <rc t="1" v="644"/>
    </bk>
    <bk>
      <rc t="1" v="645"/>
    </bk>
    <bk>
      <rc t="1" v="646"/>
    </bk>
    <bk>
      <rc t="1" v="647"/>
    </bk>
    <bk>
      <rc t="1" v="648"/>
    </bk>
    <bk>
      <rc t="1" v="649"/>
    </bk>
    <bk>
      <rc t="1" v="650"/>
    </bk>
    <bk>
      <rc t="1" v="651"/>
    </bk>
    <bk>
      <rc t="1" v="652"/>
    </bk>
    <bk>
      <rc t="1" v="653"/>
    </bk>
    <bk>
      <rc t="1" v="654"/>
    </bk>
    <bk>
      <rc t="1" v="655"/>
    </bk>
    <bk>
      <rc t="1" v="656"/>
    </bk>
    <bk>
      <rc t="1" v="657"/>
    </bk>
    <bk>
      <rc t="1" v="658"/>
    </bk>
    <bk>
      <rc t="1" v="659"/>
    </bk>
    <bk>
      <rc t="1" v="660"/>
    </bk>
    <bk>
      <rc t="1" v="661"/>
    </bk>
    <bk>
      <rc t="1" v="662"/>
    </bk>
    <bk>
      <rc t="1" v="663"/>
    </bk>
    <bk>
      <rc t="1" v="664"/>
    </bk>
    <bk>
      <rc t="1" v="665"/>
    </bk>
    <bk>
      <rc t="1" v="666"/>
    </bk>
    <bk>
      <rc t="1" v="667"/>
    </bk>
    <bk>
      <rc t="1" v="668"/>
    </bk>
    <bk>
      <rc t="1" v="669"/>
    </bk>
    <bk>
      <rc t="1" v="670"/>
    </bk>
    <bk>
      <rc t="1" v="671"/>
    </bk>
    <bk>
      <rc t="1" v="672"/>
    </bk>
    <bk>
      <rc t="1" v="673"/>
    </bk>
    <bk>
      <rc t="1" v="674"/>
    </bk>
    <bk>
      <rc t="1" v="675"/>
    </bk>
    <bk>
      <rc t="1" v="676"/>
    </bk>
    <bk>
      <rc t="1" v="677"/>
    </bk>
    <bk>
      <rc t="1" v="678"/>
    </bk>
    <bk>
      <rc t="1" v="679"/>
    </bk>
    <bk>
      <rc t="1" v="680"/>
    </bk>
    <bk>
      <rc t="1" v="681"/>
    </bk>
    <bk>
      <rc t="1" v="682"/>
    </bk>
    <bk>
      <rc t="1" v="683"/>
    </bk>
    <bk>
      <rc t="1" v="684"/>
    </bk>
    <bk>
      <rc t="1" v="685"/>
    </bk>
    <bk>
      <rc t="1" v="686"/>
    </bk>
    <bk>
      <rc t="1" v="687"/>
    </bk>
    <bk>
      <rc t="1" v="688"/>
    </bk>
    <bk>
      <rc t="1" v="689"/>
    </bk>
    <bk>
      <rc t="1" v="690"/>
    </bk>
    <bk>
      <rc t="1" v="691"/>
    </bk>
    <bk>
      <rc t="1" v="692"/>
    </bk>
    <bk>
      <rc t="1" v="693"/>
    </bk>
    <bk>
      <rc t="1" v="694"/>
    </bk>
    <bk>
      <rc t="1" v="695"/>
    </bk>
    <bk>
      <rc t="1" v="696"/>
    </bk>
    <bk>
      <rc t="1" v="697"/>
    </bk>
    <bk>
      <rc t="1" v="698"/>
    </bk>
    <bk>
      <rc t="1" v="699"/>
    </bk>
    <bk>
      <rc t="1" v="700"/>
    </bk>
    <bk>
      <rc t="1" v="701"/>
    </bk>
    <bk>
      <rc t="1" v="702"/>
    </bk>
    <bk>
      <rc t="1" v="703"/>
    </bk>
    <bk>
      <rc t="1" v="704"/>
    </bk>
    <bk>
      <rc t="1" v="705"/>
    </bk>
    <bk>
      <rc t="1" v="706"/>
    </bk>
    <bk>
      <rc t="1" v="707"/>
    </bk>
    <bk>
      <rc t="1" v="708"/>
    </bk>
    <bk>
      <rc t="1" v="709"/>
    </bk>
    <bk>
      <rc t="1" v="710"/>
    </bk>
    <bk>
      <rc t="1" v="711"/>
    </bk>
    <bk>
      <rc t="1" v="712"/>
    </bk>
    <bk>
      <rc t="1" v="713"/>
    </bk>
    <bk>
      <rc t="1" v="714"/>
    </bk>
    <bk>
      <rc t="1" v="715"/>
    </bk>
    <bk>
      <rc t="1" v="716"/>
    </bk>
    <bk>
      <rc t="1" v="717"/>
    </bk>
    <bk>
      <rc t="1" v="718"/>
    </bk>
    <bk>
      <rc t="1" v="719"/>
    </bk>
    <bk>
      <rc t="1" v="720"/>
    </bk>
    <bk>
      <rc t="1" v="721"/>
    </bk>
    <bk>
      <rc t="1" v="722"/>
    </bk>
    <bk>
      <rc t="1" v="723"/>
    </bk>
    <bk>
      <rc t="1" v="724"/>
    </bk>
    <bk>
      <rc t="1" v="725"/>
    </bk>
    <bk>
      <rc t="1" v="726"/>
    </bk>
    <bk>
      <rc t="1" v="727"/>
    </bk>
    <bk>
      <rc t="1" v="728"/>
    </bk>
    <bk>
      <rc t="1" v="729"/>
    </bk>
    <bk>
      <rc t="1" v="730"/>
    </bk>
    <bk>
      <rc t="1" v="731"/>
    </bk>
    <bk>
      <rc t="1" v="732"/>
    </bk>
    <bk>
      <rc t="1" v="733"/>
    </bk>
    <bk>
      <rc t="1" v="734"/>
    </bk>
    <bk>
      <rc t="1" v="735"/>
    </bk>
    <bk>
      <rc t="1" v="736"/>
    </bk>
    <bk>
      <rc t="1" v="737"/>
    </bk>
    <bk>
      <rc t="1" v="738"/>
    </bk>
    <bk>
      <rc t="1" v="739"/>
    </bk>
    <bk>
      <rc t="1" v="740"/>
    </bk>
    <bk>
      <rc t="1" v="741"/>
    </bk>
    <bk>
      <rc t="1" v="742"/>
    </bk>
    <bk>
      <rc t="1" v="743"/>
    </bk>
    <bk>
      <rc t="1" v="744"/>
    </bk>
    <bk>
      <rc t="1" v="745"/>
    </bk>
    <bk>
      <rc t="1" v="746"/>
    </bk>
    <bk>
      <rc t="1" v="747"/>
    </bk>
    <bk>
      <rc t="1" v="748"/>
    </bk>
    <bk>
      <rc t="1" v="749"/>
    </bk>
    <bk>
      <rc t="1" v="750"/>
    </bk>
    <bk>
      <rc t="1" v="751"/>
    </bk>
    <bk>
      <rc t="1" v="752"/>
    </bk>
    <bk>
      <rc t="1" v="753"/>
    </bk>
    <bk>
      <rc t="1" v="754"/>
    </bk>
    <bk>
      <rc t="1" v="755"/>
    </bk>
    <bk>
      <rc t="1" v="756"/>
    </bk>
    <bk>
      <rc t="1" v="757"/>
    </bk>
    <bk>
      <rc t="1" v="758"/>
    </bk>
    <bk>
      <rc t="1" v="759"/>
    </bk>
    <bk>
      <rc t="1" v="760"/>
    </bk>
    <bk>
      <rc t="1" v="761"/>
    </bk>
    <bk>
      <rc t="1" v="762"/>
    </bk>
    <bk>
      <rc t="1" v="763"/>
    </bk>
    <bk>
      <rc t="1" v="764"/>
    </bk>
    <bk>
      <rc t="1" v="765"/>
    </bk>
    <bk>
      <rc t="1" v="766"/>
    </bk>
    <bk>
      <rc t="1" v="767"/>
    </bk>
    <bk>
      <rc t="1" v="768"/>
    </bk>
    <bk>
      <rc t="1" v="769"/>
    </bk>
    <bk>
      <rc t="1" v="770"/>
    </bk>
    <bk>
      <rc t="1" v="771"/>
    </bk>
    <bk>
      <rc t="1" v="772"/>
    </bk>
    <bk>
      <rc t="1" v="773"/>
    </bk>
    <bk>
      <rc t="1" v="774"/>
    </bk>
    <bk>
      <rc t="1" v="775"/>
    </bk>
    <bk>
      <rc t="1" v="776"/>
    </bk>
    <bk>
      <rc t="1" v="777"/>
    </bk>
    <bk>
      <rc t="1" v="778"/>
    </bk>
    <bk>
      <rc t="1" v="779"/>
    </bk>
    <bk>
      <rc t="1" v="780"/>
    </bk>
    <bk>
      <rc t="1" v="781"/>
    </bk>
    <bk>
      <rc t="1" v="782"/>
    </bk>
    <bk>
      <rc t="1" v="783"/>
    </bk>
    <bk>
      <rc t="1" v="784"/>
    </bk>
    <bk>
      <rc t="1" v="785"/>
    </bk>
    <bk>
      <rc t="1" v="786"/>
    </bk>
    <bk>
      <rc t="1" v="787"/>
    </bk>
    <bk>
      <rc t="1" v="788"/>
    </bk>
    <bk>
      <rc t="1" v="789"/>
    </bk>
    <bk>
      <rc t="1" v="790"/>
    </bk>
    <bk>
      <rc t="1" v="791"/>
    </bk>
    <bk>
      <rc t="1" v="792"/>
    </bk>
    <bk>
      <rc t="1" v="793"/>
    </bk>
    <bk>
      <rc t="1" v="794"/>
    </bk>
    <bk>
      <rc t="1" v="795"/>
    </bk>
    <bk>
      <rc t="1" v="796"/>
    </bk>
    <bk>
      <rc t="1" v="797"/>
    </bk>
    <bk>
      <rc t="1" v="798"/>
    </bk>
    <bk>
      <rc t="1" v="799"/>
    </bk>
    <bk>
      <rc t="1" v="800"/>
    </bk>
    <bk>
      <rc t="1" v="801"/>
    </bk>
    <bk>
      <rc t="1" v="802"/>
    </bk>
    <bk>
      <rc t="1" v="803"/>
    </bk>
    <bk>
      <rc t="1" v="804"/>
    </bk>
    <bk>
      <rc t="1" v="805"/>
    </bk>
    <bk>
      <rc t="1" v="806"/>
    </bk>
    <bk>
      <rc t="1" v="807"/>
    </bk>
    <bk>
      <rc t="1" v="808"/>
    </bk>
    <bk>
      <rc t="1" v="809"/>
    </bk>
    <bk>
      <rc t="1" v="810"/>
    </bk>
    <bk>
      <rc t="1" v="811"/>
    </bk>
    <bk>
      <rc t="1" v="812"/>
    </bk>
    <bk>
      <rc t="1" v="813"/>
    </bk>
    <bk>
      <rc t="1" v="814"/>
    </bk>
    <bk>
      <rc t="1" v="815"/>
    </bk>
    <bk>
      <rc t="1" v="816"/>
    </bk>
    <bk>
      <rc t="1" v="817"/>
    </bk>
    <bk>
      <rc t="1" v="818"/>
    </bk>
    <bk>
      <rc t="1" v="819"/>
    </bk>
    <bk>
      <rc t="1" v="820"/>
    </bk>
    <bk>
      <rc t="1" v="821"/>
    </bk>
    <bk>
      <rc t="1" v="822"/>
    </bk>
    <bk>
      <rc t="1" v="823"/>
    </bk>
    <bk>
      <rc t="1" v="824"/>
    </bk>
    <bk>
      <rc t="1" v="825"/>
    </bk>
    <bk>
      <rc t="1" v="826"/>
    </bk>
    <bk>
      <rc t="1" v="827"/>
    </bk>
    <bk>
      <rc t="1" v="828"/>
    </bk>
    <bk>
      <rc t="1" v="829"/>
    </bk>
    <bk>
      <rc t="1" v="830"/>
    </bk>
    <bk>
      <rc t="1" v="831"/>
    </bk>
    <bk>
      <rc t="1" v="832"/>
    </bk>
    <bk>
      <rc t="1" v="833"/>
    </bk>
    <bk>
      <rc t="1" v="834"/>
    </bk>
    <bk>
      <rc t="1" v="835"/>
    </bk>
    <bk>
      <rc t="1" v="836"/>
    </bk>
    <bk>
      <rc t="1" v="837"/>
    </bk>
    <bk>
      <rc t="1" v="838"/>
    </bk>
    <bk>
      <rc t="1" v="839"/>
    </bk>
    <bk>
      <rc t="1" v="840"/>
    </bk>
    <bk>
      <rc t="1" v="841"/>
    </bk>
    <bk>
      <rc t="1" v="842"/>
    </bk>
    <bk>
      <rc t="1" v="843"/>
    </bk>
    <bk>
      <rc t="1" v="844"/>
    </bk>
    <bk>
      <rc t="1" v="845"/>
    </bk>
    <bk>
      <rc t="1" v="846"/>
    </bk>
    <bk>
      <rc t="1" v="847"/>
    </bk>
    <bk>
      <rc t="1" v="848"/>
    </bk>
    <bk>
      <rc t="1" v="849"/>
    </bk>
    <bk>
      <rc t="1" v="850"/>
    </bk>
    <bk>
      <rc t="1" v="851"/>
    </bk>
    <bk>
      <rc t="1" v="852"/>
    </bk>
    <bk>
      <rc t="1" v="853"/>
    </bk>
    <bk>
      <rc t="1" v="854"/>
    </bk>
    <bk>
      <rc t="1" v="855"/>
    </bk>
    <bk>
      <rc t="1" v="856"/>
    </bk>
    <bk>
      <rc t="1" v="857"/>
    </bk>
    <bk>
      <rc t="1" v="858"/>
    </bk>
    <bk>
      <rc t="1" v="859"/>
    </bk>
    <bk>
      <rc t="1" v="860"/>
    </bk>
    <bk>
      <rc t="1" v="861"/>
    </bk>
    <bk>
      <rc t="1" v="862"/>
    </bk>
    <bk>
      <rc t="1" v="863"/>
    </bk>
    <bk>
      <rc t="1" v="864"/>
    </bk>
    <bk>
      <rc t="1" v="865"/>
    </bk>
    <bk>
      <rc t="1" v="866"/>
    </bk>
    <bk>
      <rc t="1" v="867"/>
    </bk>
    <bk>
      <rc t="1" v="868"/>
    </bk>
    <bk>
      <rc t="1" v="869"/>
    </bk>
    <bk>
      <rc t="1" v="870"/>
    </bk>
    <bk>
      <rc t="1" v="871"/>
    </bk>
    <bk>
      <rc t="1" v="872"/>
    </bk>
    <bk>
      <rc t="1" v="873"/>
    </bk>
    <bk>
      <rc t="1" v="874"/>
    </bk>
    <bk>
      <rc t="1" v="875"/>
    </bk>
    <bk>
      <rc t="1" v="876"/>
    </bk>
    <bk>
      <rc t="1" v="877"/>
    </bk>
    <bk>
      <rc t="1" v="878"/>
    </bk>
    <bk>
      <rc t="1" v="879"/>
    </bk>
    <bk>
      <rc t="1" v="880"/>
    </bk>
    <bk>
      <rc t="1" v="881"/>
    </bk>
    <bk>
      <rc t="1" v="882"/>
    </bk>
    <bk>
      <rc t="1" v="883"/>
    </bk>
    <bk>
      <rc t="1" v="884"/>
    </bk>
    <bk>
      <rc t="1" v="885"/>
    </bk>
    <bk>
      <rc t="1" v="886"/>
    </bk>
    <bk>
      <rc t="1" v="887"/>
    </bk>
    <bk>
      <rc t="1" v="888"/>
    </bk>
    <bk>
      <rc t="1" v="889"/>
    </bk>
    <bk>
      <rc t="1" v="890"/>
    </bk>
    <bk>
      <rc t="1" v="891"/>
    </bk>
    <bk>
      <rc t="1" v="892"/>
    </bk>
    <bk>
      <rc t="1" v="893"/>
    </bk>
    <bk>
      <rc t="1" v="894"/>
    </bk>
    <bk>
      <rc t="1" v="895"/>
    </bk>
    <bk>
      <rc t="1" v="896"/>
    </bk>
    <bk>
      <rc t="1" v="897"/>
    </bk>
    <bk>
      <rc t="1" v="898"/>
    </bk>
    <bk>
      <rc t="1" v="899"/>
    </bk>
    <bk>
      <rc t="1" v="900"/>
    </bk>
    <bk>
      <rc t="1" v="901"/>
    </bk>
    <bk>
      <rc t="1" v="902"/>
    </bk>
    <bk>
      <rc t="1" v="903"/>
    </bk>
    <bk>
      <rc t="1" v="904"/>
    </bk>
    <bk>
      <rc t="1" v="905"/>
    </bk>
    <bk>
      <rc t="1" v="906"/>
    </bk>
    <bk>
      <rc t="1" v="907"/>
    </bk>
    <bk>
      <rc t="1" v="908"/>
    </bk>
    <bk>
      <rc t="1" v="909"/>
    </bk>
    <bk>
      <rc t="1" v="910"/>
    </bk>
    <bk>
      <rc t="1" v="911"/>
    </bk>
    <bk>
      <rc t="1" v="912"/>
    </bk>
    <bk>
      <rc t="1" v="913"/>
    </bk>
    <bk>
      <rc t="1" v="914"/>
    </bk>
    <bk>
      <rc t="1" v="915"/>
    </bk>
    <bk>
      <rc t="1" v="916"/>
    </bk>
    <bk>
      <rc t="1" v="917"/>
    </bk>
    <bk>
      <rc t="1" v="918"/>
    </bk>
    <bk>
      <rc t="1" v="919"/>
    </bk>
    <bk>
      <rc t="1" v="920"/>
    </bk>
    <bk>
      <rc t="1" v="921"/>
    </bk>
    <bk>
      <rc t="1" v="922"/>
    </bk>
    <bk>
      <rc t="1" v="923"/>
    </bk>
    <bk>
      <rc t="1" v="924"/>
    </bk>
    <bk>
      <rc t="1" v="925"/>
    </bk>
    <bk>
      <rc t="1" v="926"/>
    </bk>
    <bk>
      <rc t="1" v="927"/>
    </bk>
    <bk>
      <rc t="1" v="928"/>
    </bk>
    <bk>
      <rc t="1" v="929"/>
    </bk>
    <bk>
      <rc t="1" v="930"/>
    </bk>
    <bk>
      <rc t="1" v="931"/>
    </bk>
    <bk>
      <rc t="1" v="932"/>
    </bk>
    <bk>
      <rc t="1" v="933"/>
    </bk>
    <bk>
      <rc t="1" v="934"/>
    </bk>
    <bk>
      <rc t="1" v="935"/>
    </bk>
    <bk>
      <rc t="1" v="936"/>
    </bk>
    <bk>
      <rc t="1" v="937"/>
    </bk>
    <bk>
      <rc t="1" v="938"/>
    </bk>
    <bk>
      <rc t="1" v="939"/>
    </bk>
    <bk>
      <rc t="1" v="940"/>
    </bk>
    <bk>
      <rc t="1" v="941"/>
    </bk>
    <bk>
      <rc t="1" v="942"/>
    </bk>
    <bk>
      <rc t="1" v="943"/>
    </bk>
    <bk>
      <rc t="1" v="944"/>
    </bk>
    <bk>
      <rc t="1" v="945"/>
    </bk>
    <bk>
      <rc t="1" v="946"/>
    </bk>
    <bk>
      <rc t="1" v="947"/>
    </bk>
    <bk>
      <rc t="1" v="948"/>
    </bk>
    <bk>
      <rc t="1" v="949"/>
    </bk>
    <bk>
      <rc t="1" v="950"/>
    </bk>
    <bk>
      <rc t="1" v="951"/>
    </bk>
    <bk>
      <rc t="1" v="952"/>
    </bk>
    <bk>
      <rc t="1" v="953"/>
    </bk>
    <bk>
      <rc t="1" v="954"/>
    </bk>
    <bk>
      <rc t="1" v="955"/>
    </bk>
    <bk>
      <rc t="1" v="956"/>
    </bk>
    <bk>
      <rc t="1" v="957"/>
    </bk>
    <bk>
      <rc t="1" v="958"/>
    </bk>
    <bk>
      <rc t="1" v="959"/>
    </bk>
    <bk>
      <rc t="1" v="960"/>
    </bk>
    <bk>
      <rc t="1" v="961"/>
    </bk>
    <bk>
      <rc t="1" v="962"/>
    </bk>
    <bk>
      <rc t="1" v="963"/>
    </bk>
    <bk>
      <rc t="1" v="964"/>
    </bk>
    <bk>
      <rc t="1" v="965"/>
    </bk>
    <bk>
      <rc t="1" v="966"/>
    </bk>
    <bk>
      <rc t="1" v="967"/>
    </bk>
    <bk>
      <rc t="1" v="968"/>
    </bk>
    <bk>
      <rc t="1" v="969"/>
    </bk>
    <bk>
      <rc t="1" v="970"/>
    </bk>
    <bk>
      <rc t="1" v="971"/>
    </bk>
    <bk>
      <rc t="1" v="972"/>
    </bk>
    <bk>
      <rc t="1" v="973"/>
    </bk>
    <bk>
      <rc t="1" v="974"/>
    </bk>
    <bk>
      <rc t="1" v="975"/>
    </bk>
    <bk>
      <rc t="1" v="976"/>
    </bk>
    <bk>
      <rc t="1" v="977"/>
    </bk>
    <bk>
      <rc t="1" v="978"/>
    </bk>
    <bk>
      <rc t="1" v="979"/>
    </bk>
    <bk>
      <rc t="1" v="980"/>
    </bk>
    <bk>
      <rc t="1" v="981"/>
    </bk>
    <bk>
      <rc t="1" v="982"/>
    </bk>
    <bk>
      <rc t="1" v="983"/>
    </bk>
    <bk>
      <rc t="1" v="984"/>
    </bk>
    <bk>
      <rc t="1" v="985"/>
    </bk>
    <bk>
      <rc t="1" v="986"/>
    </bk>
    <bk>
      <rc t="1" v="987"/>
    </bk>
    <bk>
      <rc t="1" v="988"/>
    </bk>
    <bk>
      <rc t="1" v="989"/>
    </bk>
    <bk>
      <rc t="1" v="990"/>
    </bk>
    <bk>
      <rc t="1" v="991"/>
    </bk>
    <bk>
      <rc t="1" v="992"/>
    </bk>
    <bk>
      <rc t="1" v="993"/>
    </bk>
    <bk>
      <rc t="1" v="994"/>
    </bk>
    <bk>
      <rc t="1" v="995"/>
    </bk>
    <bk>
      <rc t="1" v="996"/>
    </bk>
    <bk>
      <rc t="1" v="997"/>
    </bk>
    <bk>
      <rc t="1" v="998"/>
    </bk>
    <bk>
      <rc t="1" v="999"/>
    </bk>
    <bk>
      <rc t="1" v="1000"/>
    </bk>
    <bk>
      <rc t="1" v="1001"/>
    </bk>
    <bk>
      <rc t="1" v="1002"/>
    </bk>
    <bk>
      <rc t="1" v="1003"/>
    </bk>
    <bk>
      <rc t="1" v="1004"/>
    </bk>
    <bk>
      <rc t="1" v="1005"/>
    </bk>
    <bk>
      <rc t="1" v="1006"/>
    </bk>
    <bk>
      <rc t="1" v="1007"/>
    </bk>
    <bk>
      <rc t="1" v="1008"/>
    </bk>
    <bk>
      <rc t="1" v="1009"/>
    </bk>
    <bk>
      <rc t="1" v="1010"/>
    </bk>
    <bk>
      <rc t="1" v="1011"/>
    </bk>
    <bk>
      <rc t="1" v="1012"/>
    </bk>
    <bk>
      <rc t="1" v="1013"/>
    </bk>
    <bk>
      <rc t="1" v="1014"/>
    </bk>
    <bk>
      <rc t="1" v="1015"/>
    </bk>
    <bk>
      <rc t="1" v="1016"/>
    </bk>
    <bk>
      <rc t="1" v="1017"/>
    </bk>
    <bk>
      <rc t="1" v="1018"/>
    </bk>
    <bk>
      <rc t="1" v="1019"/>
    </bk>
    <bk>
      <rc t="1" v="1020"/>
    </bk>
    <bk>
      <rc t="1" v="1021"/>
    </bk>
    <bk>
      <rc t="1" v="1022"/>
    </bk>
    <bk>
      <rc t="1" v="1023"/>
    </bk>
    <bk>
      <rc t="1" v="1024"/>
    </bk>
    <bk>
      <rc t="1" v="1025"/>
    </bk>
    <bk>
      <rc t="1" v="1026"/>
    </bk>
    <bk>
      <rc t="1" v="1027"/>
    </bk>
    <bk>
      <rc t="1" v="1028"/>
    </bk>
    <bk>
      <rc t="1" v="1029"/>
    </bk>
    <bk>
      <rc t="1" v="1030"/>
    </bk>
    <bk>
      <rc t="1" v="1031"/>
    </bk>
    <bk>
      <rc t="1" v="1032"/>
    </bk>
    <bk>
      <rc t="1" v="1033"/>
    </bk>
    <bk>
      <rc t="1" v="1034"/>
    </bk>
    <bk>
      <rc t="1" v="1035"/>
    </bk>
    <bk>
      <rc t="1" v="1036"/>
    </bk>
    <bk>
      <rc t="1" v="1037"/>
    </bk>
    <bk>
      <rc t="1" v="1038"/>
    </bk>
    <bk>
      <rc t="1" v="1039"/>
    </bk>
    <bk>
      <rc t="1" v="1040"/>
    </bk>
    <bk>
      <rc t="1" v="1041"/>
    </bk>
    <bk>
      <rc t="1" v="1042"/>
    </bk>
    <bk>
      <rc t="1" v="1043"/>
    </bk>
    <bk>
      <rc t="1" v="1044"/>
    </bk>
    <bk>
      <rc t="1" v="1045"/>
    </bk>
    <bk>
      <rc t="1" v="1046"/>
    </bk>
    <bk>
      <rc t="1" v="1047"/>
    </bk>
    <bk>
      <rc t="1" v="1048"/>
    </bk>
    <bk>
      <rc t="1" v="1049"/>
    </bk>
    <bk>
      <rc t="1" v="1050"/>
    </bk>
    <bk>
      <rc t="1" v="1051"/>
    </bk>
    <bk>
      <rc t="1" v="1052"/>
    </bk>
    <bk>
      <rc t="1" v="1053"/>
    </bk>
    <bk>
      <rc t="1" v="1054"/>
    </bk>
    <bk>
      <rc t="1" v="1055"/>
    </bk>
    <bk>
      <rc t="1" v="1056"/>
    </bk>
    <bk>
      <rc t="1" v="1057"/>
    </bk>
    <bk>
      <rc t="1" v="1058"/>
    </bk>
    <bk>
      <rc t="1" v="1059"/>
    </bk>
    <bk>
      <rc t="1" v="1060"/>
    </bk>
    <bk>
      <rc t="1" v="1061"/>
    </bk>
    <bk>
      <rc t="1" v="1062"/>
    </bk>
    <bk>
      <rc t="1" v="1063"/>
    </bk>
    <bk>
      <rc t="1" v="1064"/>
    </bk>
    <bk>
      <rc t="1" v="1065"/>
    </bk>
    <bk>
      <rc t="1" v="1066"/>
    </bk>
    <bk>
      <rc t="1" v="1067"/>
    </bk>
    <bk>
      <rc t="1" v="1068"/>
    </bk>
    <bk>
      <rc t="1" v="1069"/>
    </bk>
    <bk>
      <rc t="1" v="1070"/>
    </bk>
    <bk>
      <rc t="1" v="1071"/>
    </bk>
    <bk>
      <rc t="1" v="1072"/>
    </bk>
    <bk>
      <rc t="1" v="1073"/>
    </bk>
    <bk>
      <rc t="1" v="1074"/>
    </bk>
    <bk>
      <rc t="1" v="1075"/>
    </bk>
    <bk>
      <rc t="1" v="1076"/>
    </bk>
    <bk>
      <rc t="1" v="1077"/>
    </bk>
    <bk>
      <rc t="1" v="1078"/>
    </bk>
    <bk>
      <rc t="1" v="1079"/>
    </bk>
    <bk>
      <rc t="1" v="1080"/>
    </bk>
    <bk>
      <rc t="1" v="1081"/>
    </bk>
    <bk>
      <rc t="1" v="1082"/>
    </bk>
    <bk>
      <rc t="1" v="1083"/>
    </bk>
    <bk>
      <rc t="1" v="1084"/>
    </bk>
    <bk>
      <rc t="1" v="1085"/>
    </bk>
    <bk>
      <rc t="1" v="1086"/>
    </bk>
    <bk>
      <rc t="1" v="1087"/>
    </bk>
    <bk>
      <rc t="1" v="1088"/>
    </bk>
    <bk>
      <rc t="1" v="1089"/>
    </bk>
    <bk>
      <rc t="1" v="1090"/>
    </bk>
    <bk>
      <rc t="1" v="1091"/>
    </bk>
    <bk>
      <rc t="1" v="1092"/>
    </bk>
    <bk>
      <rc t="1" v="1093"/>
    </bk>
    <bk>
      <rc t="1" v="1094"/>
    </bk>
    <bk>
      <rc t="1" v="1095"/>
    </bk>
    <bk>
      <rc t="1" v="1096"/>
    </bk>
    <bk>
      <rc t="1" v="1097"/>
    </bk>
    <bk>
      <rc t="1" v="1098"/>
    </bk>
    <bk>
      <rc t="1" v="1099"/>
    </bk>
    <bk>
      <rc t="1" v="1100"/>
    </bk>
    <bk>
      <rc t="1" v="1101"/>
    </bk>
    <bk>
      <rc t="1" v="1102"/>
    </bk>
    <bk>
      <rc t="1" v="1103"/>
    </bk>
    <bk>
      <rc t="1" v="1104"/>
    </bk>
    <bk>
      <rc t="1" v="1105"/>
    </bk>
    <bk>
      <rc t="1" v="1106"/>
    </bk>
    <bk>
      <rc t="1" v="1107"/>
    </bk>
    <bk>
      <rc t="1" v="1108"/>
    </bk>
    <bk>
      <rc t="1" v="1109"/>
    </bk>
    <bk>
      <rc t="1" v="1110"/>
    </bk>
    <bk>
      <rc t="1" v="1111"/>
    </bk>
    <bk>
      <rc t="1" v="1112"/>
    </bk>
    <bk>
      <rc t="1" v="1113"/>
    </bk>
    <bk>
      <rc t="1" v="1114"/>
    </bk>
    <bk>
      <rc t="1" v="1115"/>
    </bk>
    <bk>
      <rc t="1" v="1116"/>
    </bk>
    <bk>
      <rc t="1" v="1117"/>
    </bk>
    <bk>
      <rc t="1" v="1118"/>
    </bk>
    <bk>
      <rc t="1" v="1119"/>
    </bk>
    <bk>
      <rc t="1" v="1120"/>
    </bk>
    <bk>
      <rc t="1" v="1121"/>
    </bk>
    <bk>
      <rc t="1" v="1122"/>
    </bk>
    <bk>
      <rc t="1" v="1123"/>
    </bk>
    <bk>
      <rc t="1" v="1124"/>
    </bk>
    <bk>
      <rc t="1" v="1125"/>
    </bk>
    <bk>
      <rc t="1" v="1126"/>
    </bk>
    <bk>
      <rc t="1" v="1127"/>
    </bk>
    <bk>
      <rc t="1" v="1128"/>
    </bk>
    <bk>
      <rc t="1" v="1129"/>
    </bk>
    <bk>
      <rc t="1" v="1130"/>
    </bk>
    <bk>
      <rc t="1" v="1131"/>
    </bk>
    <bk>
      <rc t="1" v="1132"/>
    </bk>
    <bk>
      <rc t="1" v="1133"/>
    </bk>
    <bk>
      <rc t="1" v="1134"/>
    </bk>
    <bk>
      <rc t="1" v="1135"/>
    </bk>
    <bk>
      <rc t="1" v="1136"/>
    </bk>
    <bk>
      <rc t="1" v="1137"/>
    </bk>
    <bk>
      <rc t="1" v="1138"/>
    </bk>
    <bk>
      <rc t="1" v="1139"/>
    </bk>
    <bk>
      <rc t="1" v="1140"/>
    </bk>
    <bk>
      <rc t="1" v="1141"/>
    </bk>
    <bk>
      <rc t="1" v="1142"/>
    </bk>
    <bk>
      <rc t="1" v="1143"/>
    </bk>
    <bk>
      <rc t="1" v="1144"/>
    </bk>
    <bk>
      <rc t="1" v="1145"/>
    </bk>
    <bk>
      <rc t="1" v="1146"/>
    </bk>
    <bk>
      <rc t="1" v="1147"/>
    </bk>
    <bk>
      <rc t="1" v="1148"/>
    </bk>
    <bk>
      <rc t="1" v="1149"/>
    </bk>
    <bk>
      <rc t="1" v="1150"/>
    </bk>
    <bk>
      <rc t="1" v="1151"/>
    </bk>
    <bk>
      <rc t="1" v="1152"/>
    </bk>
    <bk>
      <rc t="1" v="1153"/>
    </bk>
    <bk>
      <rc t="1" v="1154"/>
    </bk>
    <bk>
      <rc t="1" v="1155"/>
    </bk>
    <bk>
      <rc t="1" v="1156"/>
    </bk>
    <bk>
      <rc t="1" v="1157"/>
    </bk>
    <bk>
      <rc t="1" v="1158"/>
    </bk>
    <bk>
      <rc t="1" v="1159"/>
    </bk>
    <bk>
      <rc t="1" v="1160"/>
    </bk>
    <bk>
      <rc t="1" v="1161"/>
    </bk>
    <bk>
      <rc t="1" v="1162"/>
    </bk>
    <bk>
      <rc t="1" v="1163"/>
    </bk>
    <bk>
      <rc t="1" v="1164"/>
    </bk>
    <bk>
      <rc t="1" v="1165"/>
    </bk>
    <bk>
      <rc t="1" v="1166"/>
    </bk>
    <bk>
      <rc t="1" v="1167"/>
    </bk>
    <bk>
      <rc t="1" v="1168"/>
    </bk>
    <bk>
      <rc t="1" v="1169"/>
    </bk>
    <bk>
      <rc t="1" v="1170"/>
    </bk>
    <bk>
      <rc t="1" v="1171"/>
    </bk>
    <bk>
      <rc t="1" v="1172"/>
    </bk>
    <bk>
      <rc t="1" v="1173"/>
    </bk>
    <bk>
      <rc t="1" v="1174"/>
    </bk>
    <bk>
      <rc t="1" v="1175"/>
    </bk>
    <bk>
      <rc t="1" v="1176"/>
    </bk>
    <bk>
      <rc t="1" v="1177"/>
    </bk>
    <bk>
      <rc t="1" v="1178"/>
    </bk>
    <bk>
      <rc t="1" v="1179"/>
    </bk>
    <bk>
      <rc t="1" v="1180"/>
    </bk>
    <bk>
      <rc t="1" v="1181"/>
    </bk>
    <bk>
      <rc t="1" v="1182"/>
    </bk>
    <bk>
      <rc t="1" v="1183"/>
    </bk>
    <bk>
      <rc t="1" v="1184"/>
    </bk>
    <bk>
      <rc t="1" v="1185"/>
    </bk>
    <bk>
      <rc t="1" v="1186"/>
    </bk>
    <bk>
      <rc t="1" v="1187"/>
    </bk>
    <bk>
      <rc t="1" v="1188"/>
    </bk>
    <bk>
      <rc t="1" v="1189"/>
    </bk>
    <bk>
      <rc t="1" v="1190"/>
    </bk>
    <bk>
      <rc t="1" v="1191"/>
    </bk>
    <bk>
      <rc t="1" v="1192"/>
    </bk>
    <bk>
      <rc t="1" v="1193"/>
    </bk>
    <bk>
      <rc t="1" v="1194"/>
    </bk>
    <bk>
      <rc t="1" v="1195"/>
    </bk>
    <bk>
      <rc t="1" v="1196"/>
    </bk>
    <bk>
      <rc t="1" v="1197"/>
    </bk>
    <bk>
      <rc t="1" v="1198"/>
    </bk>
    <bk>
      <rc t="1" v="1199"/>
    </bk>
    <bk>
      <rc t="1" v="1200"/>
    </bk>
    <bk>
      <rc t="1" v="1201"/>
    </bk>
    <bk>
      <rc t="1" v="1202"/>
    </bk>
    <bk>
      <rc t="1" v="1203"/>
    </bk>
    <bk>
      <rc t="1" v="1204"/>
    </bk>
    <bk>
      <rc t="1" v="1205"/>
    </bk>
    <bk>
      <rc t="1" v="1206"/>
    </bk>
    <bk>
      <rc t="1" v="1207"/>
    </bk>
    <bk>
      <rc t="1" v="1208"/>
    </bk>
    <bk>
      <rc t="1" v="1209"/>
    </bk>
    <bk>
      <rc t="1" v="1210"/>
    </bk>
    <bk>
      <rc t="1" v="1211"/>
    </bk>
    <bk>
      <rc t="1" v="1212"/>
    </bk>
    <bk>
      <rc t="1" v="1213"/>
    </bk>
    <bk>
      <rc t="1" v="1214"/>
    </bk>
    <bk>
      <rc t="1" v="1215"/>
    </bk>
    <bk>
      <rc t="1" v="1216"/>
    </bk>
    <bk>
      <rc t="1" v="1217"/>
    </bk>
    <bk>
      <rc t="1" v="1218"/>
    </bk>
    <bk>
      <rc t="1" v="1219"/>
    </bk>
    <bk>
      <rc t="1" v="1220"/>
    </bk>
    <bk>
      <rc t="1" v="1221"/>
    </bk>
    <bk>
      <rc t="1" v="1222"/>
    </bk>
    <bk>
      <rc t="1" v="1223"/>
    </bk>
    <bk>
      <rc t="1" v="1224"/>
    </bk>
    <bk>
      <rc t="1" v="1225"/>
    </bk>
    <bk>
      <rc t="1" v="1226"/>
    </bk>
    <bk>
      <rc t="1" v="1227"/>
    </bk>
    <bk>
      <rc t="1" v="1228"/>
    </bk>
    <bk>
      <rc t="1" v="1229"/>
    </bk>
    <bk>
      <rc t="1" v="1230"/>
    </bk>
    <bk>
      <rc t="1" v="1231"/>
    </bk>
    <bk>
      <rc t="1" v="1232"/>
    </bk>
    <bk>
      <rc t="1" v="1233"/>
    </bk>
    <bk>
      <rc t="1" v="1234"/>
    </bk>
    <bk>
      <rc t="1" v="1235"/>
    </bk>
    <bk>
      <rc t="1" v="1236"/>
    </bk>
    <bk>
      <rc t="1" v="1237"/>
    </bk>
    <bk>
      <rc t="1" v="1238"/>
    </bk>
    <bk>
      <rc t="1" v="1239"/>
    </bk>
    <bk>
      <rc t="1" v="1240"/>
    </bk>
    <bk>
      <rc t="1" v="1241"/>
    </bk>
    <bk>
      <rc t="1" v="1242"/>
    </bk>
    <bk>
      <rc t="1" v="1243"/>
    </bk>
    <bk>
      <rc t="1" v="1244"/>
    </bk>
    <bk>
      <rc t="1" v="1245"/>
    </bk>
    <bk>
      <rc t="1" v="1246"/>
    </bk>
    <bk>
      <rc t="1" v="1247"/>
    </bk>
    <bk>
      <rc t="1" v="1248"/>
    </bk>
    <bk>
      <rc t="1" v="1249"/>
    </bk>
    <bk>
      <rc t="1" v="1250"/>
    </bk>
    <bk>
      <rc t="1" v="1251"/>
    </bk>
    <bk>
      <rc t="1" v="1252"/>
    </bk>
    <bk>
      <rc t="1" v="1253"/>
    </bk>
    <bk>
      <rc t="1" v="1254"/>
    </bk>
    <bk>
      <rc t="1" v="1255"/>
    </bk>
    <bk>
      <rc t="1" v="1256"/>
    </bk>
    <bk>
      <rc t="1" v="1257"/>
    </bk>
    <bk>
      <rc t="1" v="1258"/>
    </bk>
    <bk>
      <rc t="1" v="1259"/>
    </bk>
    <bk>
      <rc t="1" v="1260"/>
    </bk>
    <bk>
      <rc t="1" v="1261"/>
    </bk>
    <bk>
      <rc t="1" v="1262"/>
    </bk>
    <bk>
      <rc t="1" v="1263"/>
    </bk>
    <bk>
      <rc t="1" v="1264"/>
    </bk>
    <bk>
      <rc t="1" v="1265"/>
    </bk>
    <bk>
      <rc t="1" v="1266"/>
    </bk>
    <bk>
      <rc t="1" v="1267"/>
    </bk>
    <bk>
      <rc t="1" v="1268"/>
    </bk>
    <bk>
      <rc t="1" v="1269"/>
    </bk>
    <bk>
      <rc t="1" v="1270"/>
    </bk>
    <bk>
      <rc t="1" v="1271"/>
    </bk>
    <bk>
      <rc t="1" v="1272"/>
    </bk>
    <bk>
      <rc t="1" v="1273"/>
    </bk>
    <bk>
      <rc t="1" v="1274"/>
    </bk>
    <bk>
      <rc t="1" v="1275"/>
    </bk>
    <bk>
      <rc t="1" v="1276"/>
    </bk>
    <bk>
      <rc t="1" v="1277"/>
    </bk>
    <bk>
      <rc t="1" v="1278"/>
    </bk>
    <bk>
      <rc t="1" v="1279"/>
    </bk>
    <bk>
      <rc t="1" v="1280"/>
    </bk>
    <bk>
      <rc t="1" v="1281"/>
    </bk>
    <bk>
      <rc t="1" v="1282"/>
    </bk>
    <bk>
      <rc t="1" v="1283"/>
    </bk>
    <bk>
      <rc t="1" v="1284"/>
    </bk>
    <bk>
      <rc t="1" v="1285"/>
    </bk>
    <bk>
      <rc t="1" v="1286"/>
    </bk>
    <bk>
      <rc t="1" v="1287"/>
    </bk>
    <bk>
      <rc t="1" v="1288"/>
    </bk>
    <bk>
      <rc t="1" v="1289"/>
    </bk>
    <bk>
      <rc t="1" v="1290"/>
    </bk>
    <bk>
      <rc t="1" v="1291"/>
    </bk>
    <bk>
      <rc t="1" v="1292"/>
    </bk>
    <bk>
      <rc t="1" v="1293"/>
    </bk>
    <bk>
      <rc t="1" v="1294"/>
    </bk>
    <bk>
      <rc t="1" v="1295"/>
    </bk>
    <bk>
      <rc t="1" v="1296"/>
    </bk>
    <bk>
      <rc t="1" v="1297"/>
    </bk>
    <bk>
      <rc t="1" v="1298"/>
    </bk>
    <bk>
      <rc t="1" v="1299"/>
    </bk>
    <bk>
      <rc t="1" v="1300"/>
    </bk>
    <bk>
      <rc t="1" v="1301"/>
    </bk>
    <bk>
      <rc t="1" v="1302"/>
    </bk>
    <bk>
      <rc t="1" v="1303"/>
    </bk>
    <bk>
      <rc t="1" v="1304"/>
    </bk>
    <bk>
      <rc t="1" v="1305"/>
    </bk>
    <bk>
      <rc t="1" v="1306"/>
    </bk>
    <bk>
      <rc t="1" v="1307"/>
    </bk>
    <bk>
      <rc t="1" v="1308"/>
    </bk>
    <bk>
      <rc t="1" v="1309"/>
    </bk>
    <bk>
      <rc t="1" v="1310"/>
    </bk>
    <bk>
      <rc t="1" v="1311"/>
    </bk>
    <bk>
      <rc t="1" v="1312"/>
    </bk>
    <bk>
      <rc t="1" v="1313"/>
    </bk>
    <bk>
      <rc t="1" v="1314"/>
    </bk>
    <bk>
      <rc t="1" v="1315"/>
    </bk>
    <bk>
      <rc t="1" v="1316"/>
    </bk>
    <bk>
      <rc t="1" v="1317"/>
    </bk>
    <bk>
      <rc t="1" v="1318"/>
    </bk>
    <bk>
      <rc t="1" v="1319"/>
    </bk>
    <bk>
      <rc t="1" v="1320"/>
    </bk>
    <bk>
      <rc t="1" v="1321"/>
    </bk>
    <bk>
      <rc t="1" v="1322"/>
    </bk>
    <bk>
      <rc t="1" v="1323"/>
    </bk>
    <bk>
      <rc t="1" v="1324"/>
    </bk>
    <bk>
      <rc t="1" v="1325"/>
    </bk>
    <bk>
      <rc t="1" v="1326"/>
    </bk>
    <bk>
      <rc t="1" v="1327"/>
    </bk>
    <bk>
      <rc t="1" v="1328"/>
    </bk>
    <bk>
      <rc t="1" v="1329"/>
    </bk>
    <bk>
      <rc t="1" v="1330"/>
    </bk>
    <bk>
      <rc t="1" v="1331"/>
    </bk>
    <bk>
      <rc t="1" v="1332"/>
    </bk>
    <bk>
      <rc t="1" v="1333"/>
    </bk>
    <bk>
      <rc t="1" v="1334"/>
    </bk>
    <bk>
      <rc t="1" v="1335"/>
    </bk>
    <bk>
      <rc t="1" v="1336"/>
    </bk>
    <bk>
      <rc t="1" v="1337"/>
    </bk>
    <bk>
      <rc t="1" v="1338"/>
    </bk>
    <bk>
      <rc t="1" v="1339"/>
    </bk>
    <bk>
      <rc t="1" v="1340"/>
    </bk>
    <bk>
      <rc t="1" v="1341"/>
    </bk>
    <bk>
      <rc t="1" v="1342"/>
    </bk>
    <bk>
      <rc t="1" v="1343"/>
    </bk>
    <bk>
      <rc t="1" v="1344"/>
    </bk>
    <bk>
      <rc t="1" v="1345"/>
    </bk>
    <bk>
      <rc t="1" v="1346"/>
    </bk>
    <bk>
      <rc t="1" v="1347"/>
    </bk>
    <bk>
      <rc t="1" v="1348"/>
    </bk>
    <bk>
      <rc t="1" v="1349"/>
    </bk>
    <bk>
      <rc t="1" v="1350"/>
    </bk>
    <bk>
      <rc t="1" v="1351"/>
    </bk>
    <bk>
      <rc t="1" v="1352"/>
    </bk>
    <bk>
      <rc t="1" v="1353"/>
    </bk>
    <bk>
      <rc t="1" v="1354"/>
    </bk>
    <bk>
      <rc t="1" v="1355"/>
    </bk>
    <bk>
      <rc t="1" v="1356"/>
    </bk>
    <bk>
      <rc t="1" v="1357"/>
    </bk>
    <bk>
      <rc t="1" v="1358"/>
    </bk>
    <bk>
      <rc t="1" v="1359"/>
    </bk>
    <bk>
      <rc t="1" v="1360"/>
    </bk>
    <bk>
      <rc t="1" v="1361"/>
    </bk>
    <bk>
      <rc t="1" v="1362"/>
    </bk>
    <bk>
      <rc t="1" v="1363"/>
    </bk>
    <bk>
      <rc t="1" v="1364"/>
    </bk>
    <bk>
      <rc t="1" v="1365"/>
    </bk>
    <bk>
      <rc t="1" v="1366"/>
    </bk>
    <bk>
      <rc t="1" v="1367"/>
    </bk>
    <bk>
      <rc t="1" v="1368"/>
    </bk>
    <bk>
      <rc t="1" v="1369"/>
    </bk>
    <bk>
      <rc t="1" v="1370"/>
    </bk>
    <bk>
      <rc t="1" v="1371"/>
    </bk>
    <bk>
      <rc t="1" v="1372"/>
    </bk>
    <bk>
      <rc t="1" v="1373"/>
    </bk>
    <bk>
      <rc t="1" v="1374"/>
    </bk>
    <bk>
      <rc t="1" v="1375"/>
    </bk>
    <bk>
      <rc t="1" v="1376"/>
    </bk>
    <bk>
      <rc t="1" v="1377"/>
    </bk>
    <bk>
      <rc t="1" v="1378"/>
    </bk>
    <bk>
      <rc t="1" v="1379"/>
    </bk>
    <bk>
      <rc t="1" v="1380"/>
    </bk>
    <bk>
      <rc t="1" v="1381"/>
    </bk>
    <bk>
      <rc t="1" v="1382"/>
    </bk>
    <bk>
      <rc t="1" v="1383"/>
    </bk>
    <bk>
      <rc t="1" v="1384"/>
    </bk>
    <bk>
      <rc t="1" v="1385"/>
    </bk>
    <bk>
      <rc t="1" v="1386"/>
    </bk>
    <bk>
      <rc t="1" v="1387"/>
    </bk>
    <bk>
      <rc t="1" v="1388"/>
    </bk>
    <bk>
      <rc t="1" v="1389"/>
    </bk>
    <bk>
      <rc t="1" v="1390"/>
    </bk>
    <bk>
      <rc t="1" v="1391"/>
    </bk>
    <bk>
      <rc t="1" v="1392"/>
    </bk>
    <bk>
      <rc t="1" v="1393"/>
    </bk>
    <bk>
      <rc t="1" v="1394"/>
    </bk>
    <bk>
      <rc t="1" v="1395"/>
    </bk>
    <bk>
      <rc t="1" v="1396"/>
    </bk>
    <bk>
      <rc t="1" v="1397"/>
    </bk>
    <bk>
      <rc t="1" v="1398"/>
    </bk>
    <bk>
      <rc t="1" v="1399"/>
    </bk>
    <bk>
      <rc t="1" v="1400"/>
    </bk>
    <bk>
      <rc t="1" v="1401"/>
    </bk>
    <bk>
      <rc t="1" v="1402"/>
    </bk>
    <bk>
      <rc t="1" v="1403"/>
    </bk>
    <bk>
      <rc t="1" v="1404"/>
    </bk>
    <bk>
      <rc t="1" v="1405"/>
    </bk>
    <bk>
      <rc t="1" v="1406"/>
    </bk>
    <bk>
      <rc t="1" v="1407"/>
    </bk>
    <bk>
      <rc t="1" v="1408"/>
    </bk>
    <bk>
      <rc t="1" v="1409"/>
    </bk>
    <bk>
      <rc t="1" v="1410"/>
    </bk>
    <bk>
      <rc t="1" v="1411"/>
    </bk>
    <bk>
      <rc t="1" v="1412"/>
    </bk>
    <bk>
      <rc t="1" v="1413"/>
    </bk>
    <bk>
      <rc t="1" v="1414"/>
    </bk>
    <bk>
      <rc t="1" v="1415"/>
    </bk>
    <bk>
      <rc t="1" v="1416"/>
    </bk>
    <bk>
      <rc t="1" v="1417"/>
    </bk>
    <bk>
      <rc t="1" v="1418"/>
    </bk>
    <bk>
      <rc t="1" v="1419"/>
    </bk>
    <bk>
      <rc t="1" v="1420"/>
    </bk>
    <bk>
      <rc t="1" v="1421"/>
    </bk>
    <bk>
      <rc t="1" v="1422"/>
    </bk>
    <bk>
      <rc t="1" v="1423"/>
    </bk>
    <bk>
      <rc t="1" v="1424"/>
    </bk>
    <bk>
      <rc t="1" v="1425"/>
    </bk>
    <bk>
      <rc t="1" v="1426"/>
    </bk>
    <bk>
      <rc t="1" v="1427"/>
    </bk>
    <bk>
      <rc t="1" v="1428"/>
    </bk>
    <bk>
      <rc t="1" v="1429"/>
    </bk>
    <bk>
      <rc t="1" v="1430"/>
    </bk>
    <bk>
      <rc t="1" v="1431"/>
    </bk>
    <bk>
      <rc t="1" v="1432"/>
    </bk>
    <bk>
      <rc t="1" v="1433"/>
    </bk>
    <bk>
      <rc t="1" v="1434"/>
    </bk>
    <bk>
      <rc t="1" v="1435"/>
    </bk>
    <bk>
      <rc t="1" v="1436"/>
    </bk>
    <bk>
      <rc t="1" v="1437"/>
    </bk>
    <bk>
      <rc t="1" v="1438"/>
    </bk>
    <bk>
      <rc t="1" v="1439"/>
    </bk>
    <bk>
      <rc t="1" v="1440"/>
    </bk>
    <bk>
      <rc t="1" v="1441"/>
    </bk>
    <bk>
      <rc t="1" v="1442"/>
    </bk>
    <bk>
      <rc t="1" v="1443"/>
    </bk>
    <bk>
      <rc t="1" v="1444"/>
    </bk>
    <bk>
      <rc t="1" v="1445"/>
    </bk>
    <bk>
      <rc t="1" v="1446"/>
    </bk>
    <bk>
      <rc t="1" v="1447"/>
    </bk>
    <bk>
      <rc t="1" v="1448"/>
    </bk>
    <bk>
      <rc t="1" v="1449"/>
    </bk>
    <bk>
      <rc t="1" v="1450"/>
    </bk>
    <bk>
      <rc t="1" v="1451"/>
    </bk>
    <bk>
      <rc t="1" v="1452"/>
    </bk>
    <bk>
      <rc t="1" v="1453"/>
    </bk>
    <bk>
      <rc t="1" v="1454"/>
    </bk>
    <bk>
      <rc t="1" v="1455"/>
    </bk>
    <bk>
      <rc t="1" v="1456"/>
    </bk>
    <bk>
      <rc t="1" v="1457"/>
    </bk>
    <bk>
      <rc t="1" v="1458"/>
    </bk>
    <bk>
      <rc t="1" v="1459"/>
    </bk>
    <bk>
      <rc t="1" v="1460"/>
    </bk>
    <bk>
      <rc t="1" v="1461"/>
    </bk>
    <bk>
      <rc t="1" v="1462"/>
    </bk>
    <bk>
      <rc t="1" v="1463"/>
    </bk>
    <bk>
      <rc t="1" v="1464"/>
    </bk>
    <bk>
      <rc t="1" v="1465"/>
    </bk>
    <bk>
      <rc t="1" v="1466"/>
    </bk>
    <bk>
      <rc t="1" v="1467"/>
    </bk>
    <bk>
      <rc t="1" v="1468"/>
    </bk>
    <bk>
      <rc t="1" v="1469"/>
    </bk>
    <bk>
      <rc t="1" v="1470"/>
    </bk>
    <bk>
      <rc t="1" v="1471"/>
    </bk>
    <bk>
      <rc t="1" v="1472"/>
    </bk>
    <bk>
      <rc t="1" v="1473"/>
    </bk>
    <bk>
      <rc t="1" v="1474"/>
    </bk>
    <bk>
      <rc t="1" v="1475"/>
    </bk>
    <bk>
      <rc t="1" v="1476"/>
    </bk>
    <bk>
      <rc t="1" v="1477"/>
    </bk>
    <bk>
      <rc t="1" v="1478"/>
    </bk>
    <bk>
      <rc t="1" v="1479"/>
    </bk>
    <bk>
      <rc t="1" v="1480"/>
    </bk>
    <bk>
      <rc t="1" v="1481"/>
    </bk>
    <bk>
      <rc t="1" v="1482"/>
    </bk>
    <bk>
      <rc t="1" v="1483"/>
    </bk>
    <bk>
      <rc t="1" v="1484"/>
    </bk>
    <bk>
      <rc t="1" v="1485"/>
    </bk>
    <bk>
      <rc t="1" v="1486"/>
    </bk>
    <bk>
      <rc t="1" v="1487"/>
    </bk>
    <bk>
      <rc t="1" v="1488"/>
    </bk>
    <bk>
      <rc t="1" v="1489"/>
    </bk>
    <bk>
      <rc t="1" v="1490"/>
    </bk>
    <bk>
      <rc t="1" v="1491"/>
    </bk>
    <bk>
      <rc t="1" v="1492"/>
    </bk>
    <bk>
      <rc t="1" v="1493"/>
    </bk>
    <bk>
      <rc t="1" v="1494"/>
    </bk>
    <bk>
      <rc t="1" v="1495"/>
    </bk>
    <bk>
      <rc t="1" v="1496"/>
    </bk>
    <bk>
      <rc t="1" v="1497"/>
    </bk>
    <bk>
      <rc t="1" v="1498"/>
    </bk>
    <bk>
      <rc t="1" v="1499"/>
    </bk>
    <bk>
      <rc t="1" v="1500"/>
    </bk>
    <bk>
      <rc t="1" v="1501"/>
    </bk>
    <bk>
      <rc t="1" v="1502"/>
    </bk>
    <bk>
      <rc t="1" v="1503"/>
    </bk>
    <bk>
      <rc t="1" v="1504"/>
    </bk>
    <bk>
      <rc t="1" v="1505"/>
    </bk>
    <bk>
      <rc t="1" v="1506"/>
    </bk>
    <bk>
      <rc t="1" v="1507"/>
    </bk>
    <bk>
      <rc t="1" v="1508"/>
    </bk>
    <bk>
      <rc t="1" v="1509"/>
    </bk>
    <bk>
      <rc t="1" v="1510"/>
    </bk>
    <bk>
      <rc t="1" v="1511"/>
    </bk>
    <bk>
      <rc t="1" v="1512"/>
    </bk>
    <bk>
      <rc t="1" v="1513"/>
    </bk>
    <bk>
      <rc t="1" v="1514"/>
    </bk>
    <bk>
      <rc t="1" v="1515"/>
    </bk>
    <bk>
      <rc t="1" v="1516"/>
    </bk>
    <bk>
      <rc t="1" v="1517"/>
    </bk>
    <bk>
      <rc t="1" v="1518"/>
    </bk>
    <bk>
      <rc t="1" v="1519"/>
    </bk>
    <bk>
      <rc t="1" v="1520"/>
    </bk>
    <bk>
      <rc t="1" v="1521"/>
    </bk>
    <bk>
      <rc t="1" v="1522"/>
    </bk>
    <bk>
      <rc t="1" v="1523"/>
    </bk>
    <bk>
      <rc t="1" v="1524"/>
    </bk>
    <bk>
      <rc t="1" v="1525"/>
    </bk>
    <bk>
      <rc t="1" v="1526"/>
    </bk>
    <bk>
      <rc t="1" v="1527"/>
    </bk>
    <bk>
      <rc t="1" v="1528"/>
    </bk>
    <bk>
      <rc t="1" v="1529"/>
    </bk>
    <bk>
      <rc t="1" v="1530"/>
    </bk>
    <bk>
      <rc t="1" v="1531"/>
    </bk>
    <bk>
      <rc t="1" v="1532"/>
    </bk>
    <bk>
      <rc t="1" v="1533"/>
    </bk>
    <bk>
      <rc t="1" v="1534"/>
    </bk>
    <bk>
      <rc t="1" v="1535"/>
    </bk>
    <bk>
      <rc t="1" v="1536"/>
    </bk>
    <bk>
      <rc t="1" v="1537"/>
    </bk>
    <bk>
      <rc t="1" v="1538"/>
    </bk>
    <bk>
      <rc t="1" v="1539"/>
    </bk>
    <bk>
      <rc t="1" v="1540"/>
    </bk>
    <bk>
      <rc t="1" v="1541"/>
    </bk>
    <bk>
      <rc t="1" v="1542"/>
    </bk>
    <bk>
      <rc t="1" v="1543"/>
    </bk>
    <bk>
      <rc t="1" v="1544"/>
    </bk>
    <bk>
      <rc t="1" v="1545"/>
    </bk>
    <bk>
      <rc t="1" v="1546"/>
    </bk>
    <bk>
      <rc t="1" v="1547"/>
    </bk>
    <bk>
      <rc t="1" v="1548"/>
    </bk>
    <bk>
      <rc t="1" v="1549"/>
    </bk>
    <bk>
      <rc t="1" v="1550"/>
    </bk>
    <bk>
      <rc t="1" v="1551"/>
    </bk>
    <bk>
      <rc t="1" v="1552"/>
    </bk>
    <bk>
      <rc t="1" v="1553"/>
    </bk>
    <bk>
      <rc t="1" v="1554"/>
    </bk>
    <bk>
      <rc t="1" v="1555"/>
    </bk>
    <bk>
      <rc t="1" v="1556"/>
    </bk>
    <bk>
      <rc t="1" v="1557"/>
    </bk>
    <bk>
      <rc t="1" v="1558"/>
    </bk>
    <bk>
      <rc t="1" v="1559"/>
    </bk>
    <bk>
      <rc t="1" v="1560"/>
    </bk>
    <bk>
      <rc t="1" v="1561"/>
    </bk>
    <bk>
      <rc t="1" v="1562"/>
    </bk>
    <bk>
      <rc t="1" v="1563"/>
    </bk>
    <bk>
      <rc t="1" v="1564"/>
    </bk>
    <bk>
      <rc t="1" v="1565"/>
    </bk>
    <bk>
      <rc t="1" v="1566"/>
    </bk>
    <bk>
      <rc t="1" v="1567"/>
    </bk>
    <bk>
      <rc t="1" v="1568"/>
    </bk>
    <bk>
      <rc t="1" v="1569"/>
    </bk>
    <bk>
      <rc t="1" v="1570"/>
    </bk>
    <bk>
      <rc t="1" v="1571"/>
    </bk>
    <bk>
      <rc t="1" v="1572"/>
    </bk>
    <bk>
      <rc t="1" v="1573"/>
    </bk>
    <bk>
      <rc t="1" v="1574"/>
    </bk>
    <bk>
      <rc t="1" v="1575"/>
    </bk>
    <bk>
      <rc t="1" v="1576"/>
    </bk>
    <bk>
      <rc t="1" v="1577"/>
    </bk>
    <bk>
      <rc t="1" v="1578"/>
    </bk>
    <bk>
      <rc t="1" v="1579"/>
    </bk>
    <bk>
      <rc t="1" v="1580"/>
    </bk>
    <bk>
      <rc t="1" v="1581"/>
    </bk>
    <bk>
      <rc t="1" v="1582"/>
    </bk>
    <bk>
      <rc t="1" v="1583"/>
    </bk>
    <bk>
      <rc t="1" v="1584"/>
    </bk>
    <bk>
      <rc t="1" v="1585"/>
    </bk>
    <bk>
      <rc t="1" v="1586"/>
    </bk>
    <bk>
      <rc t="1" v="1587"/>
    </bk>
    <bk>
      <rc t="1" v="1588"/>
    </bk>
    <bk>
      <rc t="1" v="1589"/>
    </bk>
    <bk>
      <rc t="1" v="1590"/>
    </bk>
    <bk>
      <rc t="1" v="1591"/>
    </bk>
    <bk>
      <rc t="1" v="1592"/>
    </bk>
    <bk>
      <rc t="1" v="1593"/>
    </bk>
    <bk>
      <rc t="1" v="1594"/>
    </bk>
    <bk>
      <rc t="1" v="1595"/>
    </bk>
    <bk>
      <rc t="1" v="1596"/>
    </bk>
    <bk>
      <rc t="1" v="1597"/>
    </bk>
    <bk>
      <rc t="1" v="1598"/>
    </bk>
    <bk>
      <rc t="1" v="1599"/>
    </bk>
    <bk>
      <rc t="1" v="1600"/>
    </bk>
    <bk>
      <rc t="1" v="1601"/>
    </bk>
    <bk>
      <rc t="1" v="1602"/>
    </bk>
    <bk>
      <rc t="1" v="1603"/>
    </bk>
    <bk>
      <rc t="1" v="1604"/>
    </bk>
    <bk>
      <rc t="1" v="1605"/>
    </bk>
    <bk>
      <rc t="1" v="1606"/>
    </bk>
    <bk>
      <rc t="1" v="1607"/>
    </bk>
    <bk>
      <rc t="1" v="1608"/>
    </bk>
    <bk>
      <rc t="1" v="1609"/>
    </bk>
    <bk>
      <rc t="1" v="1610"/>
    </bk>
    <bk>
      <rc t="1" v="1611"/>
    </bk>
    <bk>
      <rc t="1" v="1612"/>
    </bk>
    <bk>
      <rc t="1" v="1613"/>
    </bk>
    <bk>
      <rc t="1" v="1614"/>
    </bk>
    <bk>
      <rc t="1" v="1615"/>
    </bk>
    <bk>
      <rc t="1" v="1616"/>
    </bk>
    <bk>
      <rc t="1" v="1617"/>
    </bk>
    <bk>
      <rc t="1" v="1618"/>
    </bk>
    <bk>
      <rc t="1" v="1619"/>
    </bk>
    <bk>
      <rc t="1" v="1620"/>
    </bk>
    <bk>
      <rc t="1" v="1621"/>
    </bk>
    <bk>
      <rc t="1" v="1622"/>
    </bk>
    <bk>
      <rc t="1" v="1623"/>
    </bk>
    <bk>
      <rc t="1" v="1624"/>
    </bk>
    <bk>
      <rc t="1" v="1625"/>
    </bk>
    <bk>
      <rc t="1" v="1626"/>
    </bk>
    <bk>
      <rc t="1" v="1627"/>
    </bk>
    <bk>
      <rc t="1" v="1628"/>
    </bk>
    <bk>
      <rc t="1" v="1629"/>
    </bk>
    <bk>
      <rc t="1" v="1630"/>
    </bk>
    <bk>
      <rc t="1" v="1631"/>
    </bk>
    <bk>
      <rc t="1" v="1632"/>
    </bk>
    <bk>
      <rc t="1" v="1633"/>
    </bk>
    <bk>
      <rc t="1" v="1634"/>
    </bk>
    <bk>
      <rc t="1" v="1635"/>
    </bk>
    <bk>
      <rc t="1" v="1636"/>
    </bk>
    <bk>
      <rc t="1" v="1637"/>
    </bk>
    <bk>
      <rc t="1" v="1638"/>
    </bk>
    <bk>
      <rc t="1" v="1639"/>
    </bk>
    <bk>
      <rc t="1" v="1640"/>
    </bk>
    <bk>
      <rc t="1" v="1641"/>
    </bk>
    <bk>
      <rc t="1" v="1642"/>
    </bk>
    <bk>
      <rc t="1" v="1643"/>
    </bk>
    <bk>
      <rc t="1" v="1644"/>
    </bk>
    <bk>
      <rc t="1" v="1645"/>
    </bk>
    <bk>
      <rc t="1" v="1646"/>
    </bk>
    <bk>
      <rc t="1" v="1647"/>
    </bk>
    <bk>
      <rc t="1" v="1648"/>
    </bk>
    <bk>
      <rc t="1" v="1649"/>
    </bk>
    <bk>
      <rc t="1" v="1650"/>
    </bk>
    <bk>
      <rc t="1" v="1651"/>
    </bk>
    <bk>
      <rc t="1" v="1652"/>
    </bk>
    <bk>
      <rc t="1" v="1653"/>
    </bk>
    <bk>
      <rc t="1" v="1654"/>
    </bk>
    <bk>
      <rc t="1" v="1655"/>
    </bk>
    <bk>
      <rc t="1" v="1656"/>
    </bk>
    <bk>
      <rc t="1" v="1657"/>
    </bk>
    <bk>
      <rc t="1" v="1658"/>
    </bk>
    <bk>
      <rc t="1" v="1659"/>
    </bk>
    <bk>
      <rc t="1" v="1660"/>
    </bk>
    <bk>
      <rc t="1" v="1661"/>
    </bk>
    <bk>
      <rc t="1" v="1662"/>
    </bk>
    <bk>
      <rc t="1" v="1663"/>
    </bk>
    <bk>
      <rc t="1" v="1664"/>
    </bk>
    <bk>
      <rc t="1" v="1665"/>
    </bk>
    <bk>
      <rc t="1" v="1666"/>
    </bk>
    <bk>
      <rc t="1" v="1667"/>
    </bk>
    <bk>
      <rc t="1" v="1668"/>
    </bk>
    <bk>
      <rc t="1" v="1669"/>
    </bk>
    <bk>
      <rc t="1" v="1670"/>
    </bk>
    <bk>
      <rc t="1" v="1671"/>
    </bk>
    <bk>
      <rc t="1" v="1672"/>
    </bk>
    <bk>
      <rc t="1" v="1673"/>
    </bk>
    <bk>
      <rc t="1" v="1674"/>
    </bk>
    <bk>
      <rc t="1" v="1675"/>
    </bk>
    <bk>
      <rc t="1" v="1676"/>
    </bk>
    <bk>
      <rc t="1" v="1677"/>
    </bk>
    <bk>
      <rc t="1" v="1678"/>
    </bk>
    <bk>
      <rc t="1" v="1679"/>
    </bk>
    <bk>
      <rc t="1" v="1680"/>
    </bk>
    <bk>
      <rc t="1" v="1681"/>
    </bk>
    <bk>
      <rc t="1" v="1682"/>
    </bk>
    <bk>
      <rc t="1" v="1683"/>
    </bk>
    <bk>
      <rc t="1" v="1684"/>
    </bk>
    <bk>
      <rc t="1" v="1685"/>
    </bk>
    <bk>
      <rc t="1" v="1686"/>
    </bk>
    <bk>
      <rc t="1" v="1687"/>
    </bk>
    <bk>
      <rc t="1" v="1688"/>
    </bk>
    <bk>
      <rc t="1" v="1689"/>
    </bk>
    <bk>
      <rc t="1" v="1690"/>
    </bk>
    <bk>
      <rc t="1" v="1691"/>
    </bk>
    <bk>
      <rc t="1" v="1692"/>
    </bk>
    <bk>
      <rc t="1" v="1693"/>
    </bk>
    <bk>
      <rc t="1" v="1694"/>
    </bk>
    <bk>
      <rc t="1" v="1695"/>
    </bk>
    <bk>
      <rc t="1" v="1696"/>
    </bk>
    <bk>
      <rc t="1" v="1697"/>
    </bk>
    <bk>
      <rc t="1" v="1698"/>
    </bk>
    <bk>
      <rc t="1" v="1699"/>
    </bk>
    <bk>
      <rc t="1" v="1700"/>
    </bk>
    <bk>
      <rc t="1" v="1701"/>
    </bk>
    <bk>
      <rc t="1" v="1702"/>
    </bk>
    <bk>
      <rc t="1" v="1703"/>
    </bk>
    <bk>
      <rc t="1" v="1704"/>
    </bk>
    <bk>
      <rc t="1" v="1705"/>
    </bk>
    <bk>
      <rc t="1" v="1706"/>
    </bk>
    <bk>
      <rc t="1" v="1707"/>
    </bk>
    <bk>
      <rc t="1" v="1708"/>
    </bk>
    <bk>
      <rc t="1" v="1709"/>
    </bk>
    <bk>
      <rc t="1" v="1710"/>
    </bk>
    <bk>
      <rc t="1" v="1711"/>
    </bk>
    <bk>
      <rc t="1" v="1712"/>
    </bk>
    <bk>
      <rc t="1" v="1713"/>
    </bk>
    <bk>
      <rc t="1" v="1714"/>
    </bk>
    <bk>
      <rc t="1" v="1715"/>
    </bk>
    <bk>
      <rc t="1" v="1716"/>
    </bk>
    <bk>
      <rc t="1" v="1717"/>
    </bk>
    <bk>
      <rc t="1" v="1718"/>
    </bk>
    <bk>
      <rc t="1" v="1719"/>
    </bk>
    <bk>
      <rc t="1" v="1720"/>
    </bk>
    <bk>
      <rc t="1" v="1721"/>
    </bk>
    <bk>
      <rc t="1" v="1722"/>
    </bk>
    <bk>
      <rc t="1" v="1723"/>
    </bk>
    <bk>
      <rc t="1" v="1724"/>
    </bk>
    <bk>
      <rc t="1" v="1725"/>
    </bk>
    <bk>
      <rc t="1" v="1726"/>
    </bk>
    <bk>
      <rc t="1" v="1727"/>
    </bk>
    <bk>
      <rc t="1" v="1728"/>
    </bk>
    <bk>
      <rc t="1" v="1729"/>
    </bk>
    <bk>
      <rc t="1" v="1730"/>
    </bk>
    <bk>
      <rc t="1" v="1731"/>
    </bk>
    <bk>
      <rc t="1" v="1732"/>
    </bk>
    <bk>
      <rc t="1" v="1733"/>
    </bk>
    <bk>
      <rc t="1" v="1734"/>
    </bk>
    <bk>
      <rc t="1" v="1735"/>
    </bk>
    <bk>
      <rc t="1" v="1736"/>
    </bk>
    <bk>
      <rc t="1" v="1737"/>
    </bk>
    <bk>
      <rc t="1" v="1738"/>
    </bk>
    <bk>
      <rc t="1" v="1739"/>
    </bk>
    <bk>
      <rc t="1" v="1740"/>
    </bk>
    <bk>
      <rc t="1" v="1741"/>
    </bk>
    <bk>
      <rc t="1" v="1742"/>
    </bk>
    <bk>
      <rc t="1" v="1743"/>
    </bk>
    <bk>
      <rc t="1" v="1744"/>
    </bk>
    <bk>
      <rc t="1" v="1745"/>
    </bk>
    <bk>
      <rc t="1" v="1746"/>
    </bk>
    <bk>
      <rc t="1" v="1747"/>
    </bk>
    <bk>
      <rc t="1" v="1748"/>
    </bk>
    <bk>
      <rc t="1" v="1749"/>
    </bk>
    <bk>
      <rc t="1" v="1750"/>
    </bk>
    <bk>
      <rc t="1" v="1751"/>
    </bk>
    <bk>
      <rc t="1" v="1752"/>
    </bk>
    <bk>
      <rc t="1" v="1753"/>
    </bk>
    <bk>
      <rc t="1" v="1754"/>
    </bk>
    <bk>
      <rc t="1" v="1755"/>
    </bk>
    <bk>
      <rc t="1" v="1756"/>
    </bk>
    <bk>
      <rc t="1" v="1757"/>
    </bk>
    <bk>
      <rc t="1" v="1758"/>
    </bk>
    <bk>
      <rc t="1" v="1759"/>
    </bk>
    <bk>
      <rc t="1" v="1760"/>
    </bk>
    <bk>
      <rc t="1" v="1761"/>
    </bk>
    <bk>
      <rc t="1" v="1762"/>
    </bk>
    <bk>
      <rc t="1" v="1763"/>
    </bk>
    <bk>
      <rc t="1" v="1764"/>
    </bk>
    <bk>
      <rc t="1" v="1765"/>
    </bk>
    <bk>
      <rc t="1" v="1766"/>
    </bk>
    <bk>
      <rc t="1" v="1767"/>
    </bk>
    <bk>
      <rc t="1" v="1768"/>
    </bk>
    <bk>
      <rc t="1" v="1769"/>
    </bk>
    <bk>
      <rc t="1" v="1770"/>
    </bk>
    <bk>
      <rc t="1" v="1771"/>
    </bk>
    <bk>
      <rc t="1" v="1772"/>
    </bk>
    <bk>
      <rc t="1" v="1773"/>
    </bk>
    <bk>
      <rc t="1" v="1774"/>
    </bk>
    <bk>
      <rc t="1" v="1775"/>
    </bk>
    <bk>
      <rc t="1" v="1776"/>
    </bk>
    <bk>
      <rc t="1" v="1777"/>
    </bk>
    <bk>
      <rc t="1" v="1778"/>
    </bk>
    <bk>
      <rc t="1" v="1779"/>
    </bk>
    <bk>
      <rc t="1" v="1780"/>
    </bk>
    <bk>
      <rc t="1" v="1781"/>
    </bk>
    <bk>
      <rc t="1" v="1782"/>
    </bk>
    <bk>
      <rc t="1" v="1783"/>
    </bk>
  </valueMetadata>
</metadata>
</file>

<file path=xl/sharedStrings.xml><?xml version="1.0" encoding="utf-8"?>
<sst xmlns="http://schemas.openxmlformats.org/spreadsheetml/2006/main" count="918" uniqueCount="245">
  <si>
    <t>CROATIA OSIGURANJE D.D.</t>
  </si>
  <si>
    <t>TRIGLAV OSIGURANJE D.D.</t>
  </si>
  <si>
    <t>ALLIANZ ZAGREB D.D</t>
  </si>
  <si>
    <t>JADRANSKO OSIGURANJE D.D.</t>
  </si>
  <si>
    <t>EUROHERC OSIGURANJE D.D.</t>
  </si>
  <si>
    <t>BASLER OSIGURANJE ZAGREB D.D.</t>
  </si>
  <si>
    <t>GRAWE HRVATSKA D.D</t>
  </si>
  <si>
    <t>MERKUR OSIGURANJE D.D.</t>
  </si>
  <si>
    <t>SUNCE OSIGURANJE D.D.</t>
  </si>
  <si>
    <t>AGRAM ŽIVOTNO OSIGURANJE D.D.</t>
  </si>
  <si>
    <t>UNIQA OSIGURANJE D.D.</t>
  </si>
  <si>
    <t>HOK OSIGURANJE D.D.</t>
  </si>
  <si>
    <t>GENERALI OSIGURANJE D.D.</t>
  </si>
  <si>
    <t>ERSTE OSIGURANJE VIG D.D.</t>
  </si>
  <si>
    <t>VELEBIT OSIGURANJE D.D.</t>
  </si>
  <si>
    <t>IZVOR OSIGURANJE D.D.</t>
  </si>
  <si>
    <t>BNP PARIBAS CARDIF OSIGURANJE D.D</t>
  </si>
  <si>
    <t>HRVATSKO KREDITNO OSIGURANJE D.D.</t>
  </si>
  <si>
    <t>KD LIFE OSIGURANJE D.D.</t>
  </si>
  <si>
    <t>SOCIETE GENERALE OSIGURANJE D.D.</t>
  </si>
  <si>
    <t>VELEBIT ŽIVOTNO OSIGURANJE D.D.</t>
  </si>
  <si>
    <t xml:space="preserve">NEŽIVOTNA OSIGURANJA </t>
  </si>
  <si>
    <t>ŽIVOTNA OSIGURANJA</t>
  </si>
  <si>
    <t>UKUPNO</t>
  </si>
  <si>
    <t>Zaračunata bruto premija u kn</t>
  </si>
  <si>
    <t>Udio u %</t>
  </si>
  <si>
    <t>Osiguratelj</t>
  </si>
  <si>
    <t>Vrste osiguranja</t>
  </si>
  <si>
    <t>Broj osiguranja</t>
  </si>
  <si>
    <t>Broj šteta</t>
  </si>
  <si>
    <t>Likvidirane štete, bruto iznosi u kn</t>
  </si>
  <si>
    <t>Vrsta rizika</t>
  </si>
  <si>
    <t>udio u %</t>
  </si>
  <si>
    <t>Ukupno obvezna osiguranja u prometu</t>
  </si>
  <si>
    <t>Ukupno 01 i 02</t>
  </si>
  <si>
    <t>Index</t>
  </si>
  <si>
    <t>Ukupno 03, 04, 05 i 06</t>
  </si>
  <si>
    <t>Ukupno 07, 08 i 09</t>
  </si>
  <si>
    <t>Ukupno 10, 11 i 12</t>
  </si>
  <si>
    <t>Likvidirane štete, bruto iznos u kn</t>
  </si>
  <si>
    <t>Ukupno 13</t>
  </si>
  <si>
    <t>Ukupno 14, 15, 16, 17 i 18</t>
  </si>
  <si>
    <t>Ukupno život</t>
  </si>
  <si>
    <t>Kretanja na tržištu osiguranja</t>
  </si>
  <si>
    <t>Popis izvještaja:</t>
  </si>
  <si>
    <t>ERGO ŽIVOTNO OSIGURANJE D.D .</t>
  </si>
  <si>
    <t>WÜSTENROT ŽIVOTNO OSIGURANJE D.D .</t>
  </si>
  <si>
    <t>Ž I V O T N A   O S I G U R A NJ A</t>
  </si>
  <si>
    <t>Broj novih osiguranja s višekratnim plaćanjem premije</t>
  </si>
  <si>
    <t>Broj novih osiguranja s jednokratnim plaćanjem premije</t>
  </si>
  <si>
    <t>Zaračunata bruto premija novih osiguranja s višekratnim plaćanjem premije u kn</t>
  </si>
  <si>
    <t>Zaračunata bruto premija novih osiguranja s jednokratnim plaćanjem premije u kn</t>
  </si>
  <si>
    <t>HELIOS VIENNA INSURANCE GROUP DD --&gt; WIENER OSIG.</t>
  </si>
  <si>
    <t>WIENER OSIGURANJE VIENNA INSURANCE GROUP  D.D</t>
  </si>
  <si>
    <t>CROATIA ZDRAVSTVENO OSIGURANJE DD</t>
  </si>
  <si>
    <t>ERGO OSIGURANJE D.D</t>
  </si>
  <si>
    <t>PREGLED ZARAČUNATE BRUTO PREMIJE PO DRUŠTVIMA ZA OSIGURANJE -II. tromjesečje  2014.-</t>
  </si>
  <si>
    <t>Indeks 14/13</t>
  </si>
  <si>
    <t>I.-VI./2013</t>
  </si>
  <si>
    <t>I.-VI./2014</t>
  </si>
  <si>
    <t>-</t>
  </si>
  <si>
    <t>Ukupno</t>
  </si>
  <si>
    <t>BROJ I VRIJEDNOST LIKVIDIRANIH ŠTETA ODABRANIH VRSTA OSIGURANJA / RIZIKA(ŽIVOT)  -II. tromjesečje  2014.-</t>
  </si>
  <si>
    <t>19.01 OSIGURANJE ŽIVOTA ZA SLUČAJ SMRTI I DOŽIVLJENJA (MJEŠOVITO OSIGURANJE)</t>
  </si>
  <si>
    <t>19.02 OSIGURANJE ZA SLUČAJ SMRTI</t>
  </si>
  <si>
    <t>19.03 OSIGURANJE ZA SLUČAJ DOŽIVLJENJA</t>
  </si>
  <si>
    <t>19.04 DOŽIVOTNO OSIGURANJE ZA SLUČAJ SMRTI</t>
  </si>
  <si>
    <t>19.05 OSIGURANJE KRITIČNIH BOLESTI</t>
  </si>
  <si>
    <t>19.99 OSTALA OSIGURANJA ŽIVOTA</t>
  </si>
  <si>
    <t>19 ŽIVOTNO OSIGURANJE</t>
  </si>
  <si>
    <t>20.01 OSIGURANJE OSOBNE DOŽIVOTNE RENTE</t>
  </si>
  <si>
    <t>20.02 OSIGURANJE OSOBNE RENTE S ODREĐENIM TRAJANJEM</t>
  </si>
  <si>
    <t>20.99 OSTALA RENTNA OSIGURANJA</t>
  </si>
  <si>
    <t>20 RENTNO OSIGURANJE</t>
  </si>
  <si>
    <t>21.01 DOPUNSKO OSIGURANJE OD POSLJEDICA NEZGODE UZ OSIGURANJE ŽIVOTA</t>
  </si>
  <si>
    <t>21.02 DOPUNSKO ZDRAVSTVENO OSIGURANJE UZ OSIGURANJE ŽIVOTA</t>
  </si>
  <si>
    <t>21.99 OSTALA DOPUNSKA OSIGURANJA UZ OSIGURANJE ŽIVOTA</t>
  </si>
  <si>
    <t>21 DODATNA OSIGURANJA UZ ŽIVOTNO OSIGURANJE</t>
  </si>
  <si>
    <t>22.01 OSIGURANJE ZA SLUČAJ VJENČANJA ILI ROĐENJA</t>
  </si>
  <si>
    <t>22 OSIGURANJE ZA SLUČAJ VJENČANJA ILI ROĐENJA</t>
  </si>
  <si>
    <t>23.01 OSIG. ŽIVOTA ZA SLUČAJ SMRTI I DOŽIVLJENJA KOD KOJEG OSIGURANIK NA SEBE PREUZIMA INV. RIZIK</t>
  </si>
  <si>
    <t>23.02 OSIGURANJE ZA SLUČAJ SMRTI KOD KOJEG OSIGURANIK NA SEBE PREUZIMA INVESTICIJSKI RIZIK</t>
  </si>
  <si>
    <t>23.03 OSIGURANJE ZA SLUČAJ DOŽIVLJENJA KOD KOJEG OSIGURANIK NA SEBE PREUZIMA INVESTICIJSKI RIZIK</t>
  </si>
  <si>
    <t>23.04 ŽIVOTNO OSIGURANJE KOD KOJEG OSIGURANIK NA SEBE PREUZIMA INVESTICIJSKI RIZIK S GARANCIJOM ISPLATE</t>
  </si>
  <si>
    <t>23.99 OSTALA ŽIVOTNA OSIGURANJA KOD KOJIH OSIGURANIK NA SEBE PREUZIMA INVESTICIJSKI RIZIK</t>
  </si>
  <si>
    <t>23 ŽIVOTNA ILI RENTNA OSIGURANJA KOD KOJIH OSIGURANIK NA SEBE PREUZIMA INVESTICIJSKI RIZIK</t>
  </si>
  <si>
    <t>24.01 TONTINE</t>
  </si>
  <si>
    <t>24 TONTINE</t>
  </si>
  <si>
    <t>25.01 OSIGURANJE S KAPITALIZACIJOM ISPLATE</t>
  </si>
  <si>
    <t>25 OSIGURANJE S KAPITALIZACIJOM ISPLATE</t>
  </si>
  <si>
    <t>ZARAČUNATA BRUTO PPREMIJA I BROJ OSIGURANJA ODABRANIH VRSTA OSIGURANJA / RIZIKA(ŽIVOT) -II. tromjesečje  2014.-</t>
  </si>
  <si>
    <t>BROJ I VRIJEDNOST LIKVIDIRANIH ŠTETA ODABRANIH VRSTA OSIGURANJA / RIZIKA -II. tromjesečje  2014.-</t>
  </si>
  <si>
    <t>14.01 OSIGURANJE IZVOZNIH POTRAŽIVANJA</t>
  </si>
  <si>
    <t>14.02 OSIGURANJE DRUGIH VRSTA POTRAŽIVANJA</t>
  </si>
  <si>
    <t>14.03 OSIGURANJE STAMBENIH KREDITA</t>
  </si>
  <si>
    <t>14 OSIGURANJE KREDITA</t>
  </si>
  <si>
    <t>15.01 OSIGURANJE JAMSTVA</t>
  </si>
  <si>
    <t>15.02 OSIGURANJE GARANCIJA</t>
  </si>
  <si>
    <t>15 OSIGURANJE JAMSTVA</t>
  </si>
  <si>
    <t>16.01 OSIG. FINANC. GUBITAKA RADI PREKIDA RADA ZBOG POŽARA I NEKIH DRUGIH OPASNOSTI</t>
  </si>
  <si>
    <t>16.02 OSIGURANJE FINANCIJSKIH GUBITAKA RADI PREKIDA RADA ZBOG LOMA STROJEVA</t>
  </si>
  <si>
    <t>16.03 OSIGURANJE RAZNIH PRIREDBI ZBOG ATMOSFERSKIH OBORINA</t>
  </si>
  <si>
    <t>16.04 OSIGURANJE OD ŠTETA ZBOG OTKUPA KRIVOTVORENIH INOZEMNIH SREDSTAVA PLAĆANJA</t>
  </si>
  <si>
    <t>16.05 OSIGURANJE OPASNOSTI OTKAZA TURISTIČKIH PUTOVANJA</t>
  </si>
  <si>
    <t>16.99 OSTALA OSIGURANJA FINANCIJSKIH GUBITAKA</t>
  </si>
  <si>
    <t>16 OSIGURANJE RAZNIH FINANCIJSKIH GUBITAKA</t>
  </si>
  <si>
    <t>17.01 OSIGURANJE TROŠKOVA PRAVNE ZAŠTITE I TROŠKOVA SUDSKOG POSTUPKA</t>
  </si>
  <si>
    <t>17 OSIGURANJE TROŠKOVA PRAVNE ZAŠTITE</t>
  </si>
  <si>
    <t>18.01 TURISTIČKO OSIGURANJE</t>
  </si>
  <si>
    <t>18.03 PUTNO ZDRAVSTVENO OSIGURANJE</t>
  </si>
  <si>
    <t>18.04 OSIGURANJE POMOĆI (ASISTENCIJE) ZA VRIJEME PUTA, IZVAN MJESTA BORAVKA ILI PREBIVALIŠTA</t>
  </si>
  <si>
    <t>18.99 OSTALA OSIGURANJA TURISTIČKIH RIZIKA</t>
  </si>
  <si>
    <t>18 PUTNO OSIGURANJE</t>
  </si>
  <si>
    <t>ZARAČUNATA BRUTO PPREMIJA I BROJ OSIGURANJA ODABRANIH VRSTA OSIGURANJA / RIZIKA  -II. tromjesečje  2014.-</t>
  </si>
  <si>
    <t/>
  </si>
  <si>
    <t>BROJ I VRIJEDNOST LIKVIDIRANIH ŠTETA ODABRANIH VRSTA OSIGURANJA / RIZIKA(ODGOVORNOST) -II. tromjesečje  2014.-</t>
  </si>
  <si>
    <t>13.01 OSIGURANJE UGOVORNE ODGOVORNOSTI IZVOĐAČA GRAĐEVINSKIH RADOVA</t>
  </si>
  <si>
    <t>13.02 OSIGURANJE UGOVORNE ODGOVORNOSTI IZVOĐAČA MONTAŽNIH RADOVA</t>
  </si>
  <si>
    <t>13.03 OSIGURANJE OD ODGOVORNOSTI PROIZVOĐAČA FILMOVA</t>
  </si>
  <si>
    <t>13.04 OSIGURANJE OD ODGOVORNOSTI PROIZVOĐAČA ZA PROIZVODE</t>
  </si>
  <si>
    <t>13.05 OSIGURANJE OD ODGOVORNOSTI U ŽELJEZNIČKOM PROMETU</t>
  </si>
  <si>
    <t>13.06 OSIGURANJE GARANCIJE PRIZVOĐAČA, PRODAVAČA I DOBAVLJAČA</t>
  </si>
  <si>
    <t>13.07 OSIGURANJE OPĆE ODGOVORNOSTI</t>
  </si>
  <si>
    <t>13.08 OSIGURANJE OD ODG. PROJEKTNIH I DRUGIH DRUŠTAVA ZA ŠTETE NA OBJEKTIMA ZBOG NISPRAVNE TEH. DOK.</t>
  </si>
  <si>
    <t>13.09 OSIGURANJE OD ODGOVORNOSTI PROJEKTNIH I DRUGIH DRUŠTAVA</t>
  </si>
  <si>
    <t>13.10 OSIGURANJE OD ODGOVORNOSTI ODVJETNIKA</t>
  </si>
  <si>
    <t>13.11 OSIGURANJE OD ODGOVORNOSTI JAVNIH BILJEŽNIKA</t>
  </si>
  <si>
    <t>13.12 OSIGURANJE OD ODGOVORNOSTI REVIZORSKIH TVRTKI</t>
  </si>
  <si>
    <t>13.13 OSIGURANJE OD ODGOVORNOSTI ŠPEDITERA</t>
  </si>
  <si>
    <t>13.14 OSIGURANJE OD ODGOVORNOSTI VLASNIKA ODNOSNO KORISNIKA MARINE</t>
  </si>
  <si>
    <t>13.15 OSIGURANJE OD ODGOVORNOSTI BRODOPOPRAVLJAČA</t>
  </si>
  <si>
    <t>13.16 OSIGURANJE OD ODGOVORNOSTI OBAVLJANJA ZAŠTITARSKIH I DETEKTIVSKIH DJELATNOSTI</t>
  </si>
  <si>
    <t>13.17 OSIGURANJE OD ODGOVORNOSTI IZ OBAVLJANJA DJELATNOSTI UPRAVLJANJA NEKRETNINAMA</t>
  </si>
  <si>
    <t>13.18 OSIGURANJE OD ODGOVORNOSTI IZ OBAVLJANJA LIJEČNIČKE, STOMATOLOŠKE I LJEKARNIČKE DJELATNOSTI</t>
  </si>
  <si>
    <t>13.19 OSIGURANJE OD ODGOVORNOSTI STEČAJNIH UPRAVITELJA</t>
  </si>
  <si>
    <t>13.99 OSTALA OSIGURANJA OD ODGOVORNOSTI</t>
  </si>
  <si>
    <t>13 OSTALA OSIGURANJA OD ODGOVORNOSTI</t>
  </si>
  <si>
    <t>ZARAČUNATA BRUTO PPREMIJA I BROJ OSIGURANJA ODABRANIH VRSTA OSIGURANJA / RIZIKA(ODGOVORNOST) -II. tromjesečje  2014.-</t>
  </si>
  <si>
    <t>BROJ I VRIJEDNOST LIKVIDIRANIH ŠTETA ODABRANIH VRSTA OSIGURANJA / RIZIKA(IMOVINA) -II. tromjesečje  2014.-</t>
  </si>
  <si>
    <t>10.01 OBV. OSIG. VLASNIKA ODNOSNO KORISNIKA MOT. VOZILA OD ODG. ZA ŠTETE TREĆIM OSOBAMA</t>
  </si>
  <si>
    <t>10.02 DRAGOVOLJNO OSIG. VLASNIKA ODNOSNO KORISNIKA MOTORNIH VOZILA OD ODG. ZA ŠTETE TREĆIM OSOBAMA</t>
  </si>
  <si>
    <t>10.03 OSIG. OD ODGOVORNOSTI VOZARA ZA ROBU PRIMLJENU NA PRIJEVOZ U CESTOVNOM PROMETU</t>
  </si>
  <si>
    <t>10.99 OSTALA OSIGURANJA OD AUTOMOBILSKE ODGOVORNOSTI</t>
  </si>
  <si>
    <t>10 OSIGURANJE OD ODGOVORNOSTI ZA UPOTREBU MOTORNIH VOZILA</t>
  </si>
  <si>
    <t>11.01 OBV. OSIG. VLASNIKA ODNOSNO KORISNIKA ZRAČNIH LETJELICA OD ODG. ZA ŠTETE TREĆIM OSOBAMA</t>
  </si>
  <si>
    <t>11.02 OSIG. VLASNIKA ODN. KORIS. ZRAČNIH LETJELICA OD ODG. SVIH VRSTA</t>
  </si>
  <si>
    <t>11 OSIGURANJE OD ODGOVORNOSTI ZA UPOTREBU ZRAČNIH LETJELICA</t>
  </si>
  <si>
    <t>12.01 OSIG. OD ODG. VLASNIKA ODNOSNO KORISNIKA POMORSKIH BRODOVA</t>
  </si>
  <si>
    <t>12.02 OSIG. OD ODG. VLASNIKA ODNOSNO KORISNIKA RIJEČNIH I JEZERSKIH PLOVILA</t>
  </si>
  <si>
    <t>12.03 OBVEZNO OSIG. OD ODG. VLASNIKA ODNOSNO KORISNIKA BRODICA NA MOTORNI POGON ZA ŠTETE TREĆIM OSOBAMA</t>
  </si>
  <si>
    <t>12.99 OSTALA OSIGURANJA OD ODGOVORNOSTI ZA UPOTREBU PLOVILA</t>
  </si>
  <si>
    <t>12 OSIGURANJE OD ODGOVORNOSTI ZA UPOTREBU PLOVILA</t>
  </si>
  <si>
    <t>BROJ I VRIJEDNOST LIKVIDIRANIH ŠTETA ODABRANIH VRSTA OSIGURANJA / RIZIKA(IMOVINA)  -II. tromjesečje  2014.-</t>
  </si>
  <si>
    <t>07.01 OSIGURANJE ROBE U POMORSKOM PRIJEVOZU</t>
  </si>
  <si>
    <t>07.02 OSIGURANJE ROBE U AVIONSKOM PRIJEVOZU</t>
  </si>
  <si>
    <t>07.03 OSIGURANJE ROBE U KOPNENOM PRIJEVOZU</t>
  </si>
  <si>
    <t>07.04 OSIGURANJE ROBE ZA VRIJEME USKLADIŠTENJA</t>
  </si>
  <si>
    <t>07.99 OSTALA OSIGURANJA ROBE U PRIJEVOZU</t>
  </si>
  <si>
    <t>07 OSIGURANJE ROBE U PRIJEVOZU</t>
  </si>
  <si>
    <t>08.01 OSIGURANJE OD POŽARA I ELEMENTARNIH NEPOGODA IZVAN INDUSTRIJE I OBRTA</t>
  </si>
  <si>
    <t>08.02 OSIGURANJE OD POŽARA I ELEMENTARNIH NEPOGODA U INDUSTRIJI I OBRTU</t>
  </si>
  <si>
    <t>08.99 OSTALA OSIGURANJA OD POŽARA I ELEMENTARNIH NEPOGODA</t>
  </si>
  <si>
    <t>08 OSIGURANJE OD POŽARA I ELEMENTARNIH ŠTETA</t>
  </si>
  <si>
    <t>09.01 OSIGURANJE STROJEVA OD LOMA</t>
  </si>
  <si>
    <t>09.02 OSIGURANJE OD PROVALNE KRAĐE I RAZBOJSTVA</t>
  </si>
  <si>
    <t>09.03 OSIGURANJE STAKLA OD LOMA</t>
  </si>
  <si>
    <t>09.04 OSIGURANJE KUĆANSTVA</t>
  </si>
  <si>
    <t>09.05 OSIGURANJE GRAĐEVINSKIH OBJEKATA U IZGRADNJI</t>
  </si>
  <si>
    <t>09.06 OSIGURANJE OBJEKATA U MONTAŽI</t>
  </si>
  <si>
    <t>09.07 OSIGURANJE FILMSKE DJELATNOSTI</t>
  </si>
  <si>
    <t>09.08 OSIGURANJE STVARI U RUDARSKIM JAMAMA</t>
  </si>
  <si>
    <t>09.09 OSIGURANJE INFORMATIČKE OPREME</t>
  </si>
  <si>
    <t>09.10 OSIGURANJE ZALIHA U HLADNJAČAMA</t>
  </si>
  <si>
    <t>09.11 OSIGURANJE USJEVA I NASADA</t>
  </si>
  <si>
    <t>09.12 OSIGURANJE ŽIVOTINJA</t>
  </si>
  <si>
    <t>09.99 OSTALA OSIGURANJA IMOVINE</t>
  </si>
  <si>
    <t>09 OSTALA OSIGURANJA IMOVINE</t>
  </si>
  <si>
    <t>ZARAČUNATA BRUTO PPREMIJA I BROJ OSIGURANJA ODABRANIH VRSTA OSIGURANJA / RIZIKA(IMOVINA) -II. tromjesečje  2014.-</t>
  </si>
  <si>
    <t>BROJ I VRIJEDNOST LIKVIDIRANIH ŠTETA ODABRANIH VRSTA OSIGURANJA / RIZIKA(KASKO) -II. tromjesečje  2014.-</t>
  </si>
  <si>
    <t>03.01 KASKO OSIGURANJE CESTOVNIH MOTORNIH VOZILA NA VLASTITI POGON</t>
  </si>
  <si>
    <t>03.02 KASKO OSIGURANJE CESTOVNIH VOZILA BEZ VLASTITOG POGONA</t>
  </si>
  <si>
    <t>03.99 OSTALA KASKO OSIGURANJA CESTOVNIH VOZILA</t>
  </si>
  <si>
    <t>03 OSIGURANJE CESTOVNIH VOZILA - KASKO</t>
  </si>
  <si>
    <t>04.01 KASKO OSIGURANJE TRAČNIH VOZILA</t>
  </si>
  <si>
    <t>04 OSIGURANJE TRAČNIH VOZILA - KASKO</t>
  </si>
  <si>
    <t>05.01 KASKO OSIGURANJE ZRAČNIH LETJELICA</t>
  </si>
  <si>
    <t>05.02 KASKO OSIGURANJE ZRAČNIH PLOVILA</t>
  </si>
  <si>
    <t>05 OSIGURANJE ZRAČNIH LETJELICA - KASKO</t>
  </si>
  <si>
    <t>06.01 KASKO OSIGURANJE BRODOVA I BRODICA U POMORSKOJ PLOVIDBI</t>
  </si>
  <si>
    <t>06.02 KASKO OSIGURANJE BRODOVA I ČAMACA U RIJEČNOJ PLOVIDBI</t>
  </si>
  <si>
    <t>06.03 KASKO OSIGURANJE BRODOVA I ČAMACA U JEZERSKOJ PLOVIDBI</t>
  </si>
  <si>
    <t>06.04 KASKO OSIGURANJE BRODOVA U IZGRADNJI</t>
  </si>
  <si>
    <t>06.05 KASKO OSIGURANJE PLATFORMI</t>
  </si>
  <si>
    <t>06.99 OSTALA KASKO OSIGURANJA PLOVILA</t>
  </si>
  <si>
    <t>06 OSIGURANJE PLOVILA</t>
  </si>
  <si>
    <t>ZARAČUNATA BRUTO PPREMIJA I BROJ OSIGURANJA ODABRANIH VRSTA OSIGURANJA / RIZIKA(KASKO) -II. tromjesečje  2014.-</t>
  </si>
  <si>
    <t>BROJ I VRIJEDNOST LIKVIDIRANIH ŠTETA ODABRANIH VRSTA OSIGURANJA / RIZIKA (NEZGODA I ZDRAVSTVENO)  -II. tromjesečje  2014.-</t>
  </si>
  <si>
    <t>01.01 OSIGURANJE OSOBA OD POSLJEDICA NEZGODE PRI I IZVAN REDOVNOG ZANIMANJA</t>
  </si>
  <si>
    <t>01.02 OSIGURANJE OSOBA OD POSLJEDICA NEZGODE U MOTORNIM VOZILIMA I PRI POSEBNIM DJELATNOSTIMA</t>
  </si>
  <si>
    <t>01.03 OSIGURANJE DJECE I ŠKOLSKE MLADEŽI OD POSLJEDICA NEZGODE I POS. OSIG. MLADEŽI OD POSLJEDICA NEZGODE</t>
  </si>
  <si>
    <t>01.04 OSIGURANJE GOSTIJU, POSJETITELJA PRIREDBI, IZLETNIKA I TURISTA OD POSLJEDICA NEZGODE</t>
  </si>
  <si>
    <t>01.05 OSIGURANJE POTOŠAČA, PRETPLATNIKA, KORISNIKA DRUGIH JAVNIH USLUGA I SL. OD POSLJEDICA NEZGODE</t>
  </si>
  <si>
    <t>01.06 OSTALA POSEBNA OSIGURANJA OD POSLJEDICA NEZGODE</t>
  </si>
  <si>
    <t>01.07 OBVEZNO OSIGURANJE PUTNIKA U JAVNOM PRIJEVOZU OD POSLJEDICA NEZGODE</t>
  </si>
  <si>
    <t>01.99 OSTALA OSIGURANJA OD POSLJEDICA NEZGODE</t>
  </si>
  <si>
    <t>01 OSIGURANJE OD NEZGODE</t>
  </si>
  <si>
    <t>02.01 OBVEZNO OSIG. NAKNADE TROŠKOVA ZA SLUČAJ OZLJEDE NA RADU I PROF. BOL.</t>
  </si>
  <si>
    <t>02.02 DOPUNSKO OSIG. RAZLIKE IZNAD VRIJEDNOSTI ZDRAV. USLUGA OBV. ZDR. OS.</t>
  </si>
  <si>
    <t>02.04 DOP. ZDR. OS. VEĆEGA STANDARDA ZDR. USLUGA OD ODREĐENOG ZAKONOM O ZD.O</t>
  </si>
  <si>
    <t>02.06 PRIVATNO ZDRAVSTVENO OSIGURANJE</t>
  </si>
  <si>
    <t>02.99 OSTALA DRAGOVOLJNA ZDRAVSTVENA OSIGURANJA</t>
  </si>
  <si>
    <t>02 ZDRAVSTVENO OSIGURANJE</t>
  </si>
  <si>
    <t>ZARAČUNATA BRUTO PREMIJA I BROJ OSIGURANJA ODABRANIH VRSTA OSIGURANJA / RIZIKA (NEZGODA I ZDRAVSTVENO) -II. tromjesečje  2014.-</t>
  </si>
  <si>
    <t>BROJ I VRIJEDNOST LIKVIDIRANIH ŠTETA OBVEZNIH OSIGURANJA U PROMETU  -II. tromjesečje  2014.-</t>
  </si>
  <si>
    <t>ZARAČUNATA BRUTO PREMIJA I BROJ OSIGURANJA OBVEZNIH OSIGURANJA U PROMETU -II. tromjesečje  2014.-</t>
  </si>
  <si>
    <t>VRIJEDNOST LIKVIDIRANIH ŠTETA PO VRSTAMA OSIGURANJA - II. tromjesečje  2014.-</t>
  </si>
  <si>
    <t>14/13</t>
  </si>
  <si>
    <t>UKUPNO (neživotna osiguranja, vrste 01 - 18)</t>
  </si>
  <si>
    <t>UKUPNO (životna osiguranja, vrste 19  - 25)</t>
  </si>
  <si>
    <t>SVEUKUPNO (vrste 01 - 25)</t>
  </si>
  <si>
    <t>BROJ LIKVIDIRANIH ŠTETA PO VRSTAMA OSIGURANJA - II. tromjesečje  2014.-</t>
  </si>
  <si>
    <t>BROJ OSIGURANJA PO VRSTAMA OSIGURANJA - II. tromjesečje  2014.-</t>
  </si>
  <si>
    <t>ZARAČUNATA BRUTO PREMIJA PO VRSTAMA OSIGURANJA - II. tromjesečje  2014.-</t>
  </si>
  <si>
    <t>PREGLED BROJA OSIGURANJA PO DRUŠTVIMA ZA OSIGURANJE - II. tromjesečje  2014.-</t>
  </si>
  <si>
    <t>PREGLED ZARAČUNATE BRUTO PREMIJE PO DRUŠTVIMA ZA OSIGURANJE -II. tromjesečje ./2014.-</t>
  </si>
  <si>
    <t>PREGLED OSIGURANJA PO DRUŠTVIMA ZA OSIGURANJE -II. tromjesečje ./2014.-</t>
  </si>
  <si>
    <t>PREGLED ZARAČUNATE BRUTO PREMIJE PO VRSTAMA OSIGURANJA II. tromjesečje ./2014.-</t>
  </si>
  <si>
    <t>PREGLED BROJA OSIGURANJA PO VRSTAMA OSIGURANJA -II. tromjesečje ./2014.-</t>
  </si>
  <si>
    <t>PREGLED BROJA LIKVIDIRANIH ŠTETA PO VRSTAMA OSIGURANJA -II. tromjesečje ./2014.-</t>
  </si>
  <si>
    <t>VRIJEDNOST LIKVIDIRANIH ŠTETA  PO VRSTAMA OSIGURANJA -II. tromjesečje ./2014.-</t>
  </si>
  <si>
    <t>ZARAČUNATA BRUTO PREMIJA I BROJ OSIGURANJA OBVEZNIH OSIGURANJA U PROMETU -II. tromjesečje ./2014.-</t>
  </si>
  <si>
    <t>BROJ I VRIJEDNOST LIKVIDIRANIH ŠTETA OBVEZNIH OSIGURANJA U PROMETU -II. tromjesečje ./2014.-</t>
  </si>
  <si>
    <t>ZARAČUNATA BRUTO PREMIJA I BROJ OSIGURANJA ODABRANIH VRSTA OSIGURANJA / RIZIKA (NEZGODA I ZDRAVSTVENO) -II. tromjesečje ./2014.-</t>
  </si>
  <si>
    <t>BROJ I VRIJEDNOST LIKVIDIRANIH ŠTETA ODABRANIH VRSTA OSIGURANJA / RIZIKA (NEZGODA I ZDRAVSTVENO) -II. tromjesečje ./2014.-</t>
  </si>
  <si>
    <t>ZARAČUNATA BRUTO PPREMIJA I BROJ OSIGURANJA ODABRANIH VRSTA OSIGURANJA / RIZIKA(KASKO) -II. tromjesečje ./2014.-</t>
  </si>
  <si>
    <t>BROJ I VRIJEDNOST LIKVIDIRANIH ŠTETA ODABRANIH VRSTA OSIGURANJA / RIZIKA(KASKO) -II. tromjesečje ./2014.-</t>
  </si>
  <si>
    <t>ZARAČUNATA BRUTO PPREMIJA I BROJ OSIGURANJA ODABRANIH VRSTA OSIGURANJA / RIZIKA(IMOVINA) -II. tromjesečje ./2014.-</t>
  </si>
  <si>
    <t>BROJ I VRIJEDNOST LIKVIDIRANIH ŠTETA ODABRANIH VRSTA OSIGURANJA / RIZIKA(IMOVINA) -II. tromjesečje ./2014.-</t>
  </si>
  <si>
    <t>ZARAČUNATA BRUTO PPREMIJA I BROJ OSIGURANJA ODABRANIH VRSTA OSIGURANJA / RIZIKA(ODGOVORNOST) -II. tromjesečje ./2014.-</t>
  </si>
  <si>
    <t>BROJ I VRIJEDNOST LIKVIDIRANIH ŠTETA ODABRANIH VRSTA OSIGURANJA / RIZIKA(ODGOVORNOST) -II. tromjesečje ./2014.-</t>
  </si>
  <si>
    <t>ZARAČUNATA BRUTO PPREMIJA I BROJ OSIGURANJA ODABRANIH VRSTA OSIGURANJA / RIZIKA -II. tromjesečje ./2014.-</t>
  </si>
  <si>
    <t>BROJ I VRIJEDNOST LIKVIDIRANIH ŠTETA ODABRANIH VRSTA OSIGURANJA / RIZIKA -II. tromjesečje ./2014.-</t>
  </si>
  <si>
    <t>ZARAČUNATA BRUTO PPREMIJA I BROJ OSIGURANJA ODABRANIH VRSTA OSIGURANJA / RIZIKA(ŽIVOT) -II. tromjesečje ./2014.-</t>
  </si>
  <si>
    <t>BROJ I VRIJEDNOST LIKVIDIRANIH ŠTETA ODABRANIH VRSTA OSIGURANJA / RIZIKA(ŽIVOT) -II. tromjesečje ./2014.-</t>
  </si>
  <si>
    <t>ZARAČUNATA BRUTO PREMIJA I BROJ OSIGURANJA ODABRANIH VRSTA OSIGURANJA/RIZIKA (ŽIVOT)
- podaci za II. tromjesečje  2014.-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</si>
</sst>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k_n_-;\-* #,##0.00\ _k_n_-;_-* &quot;-&quot;??\ _k_n_-;_-@_-"/>
    <numFmt numFmtId="164" formatCode="m\o\n\th\ d\,\ yyyy"/>
    <numFmt numFmtId="165" formatCode="#,#00"/>
    <numFmt numFmtId="166" formatCode="#,"/>
    <numFmt numFmtId="167" formatCode="_-* #,##0\ _k_n_-;\-* #,##0\ _k_n_-;_-* &quot;-&quot;??\ _k_n_-;_-@_-"/>
    <numFmt numFmtId="168" formatCode="_-* #,##0.0\ _k_n_-;\-* #,##0.0\ _k_n_-;_-* &quot;-&quot;??\ _k_n_-;_-@_-"/>
    <numFmt numFmtId="169" formatCode="0_ ;\-0\ "/>
    <numFmt numFmtId="170" formatCode="_-* #,##0.0000\ _k_n_-;\-* #,##0.0000\ _k_n_-;_-* &quot;-&quot;??\ _k_n_-;_-@_-"/>
    <numFmt numFmtId="171" formatCode="_-* #,##0.0\ _k_n_-;\-* #,##0.0\ _k_n_-;_-* &quot;-&quot;?\ _k_n_-;_-@_-"/>
    <numFmt numFmtId="172" formatCode="#,##0.00_ ;\-#,##0.00\ "/>
    <numFmt numFmtId="173" formatCode="#,##0_ ;\-#,##0\ "/>
    <numFmt numFmtId="174" formatCode="#,##0.0_ ;\-#,##0.0\ "/>
    <numFmt numFmtId="175" formatCode="#,##0.0"/>
    <numFmt numFmtId="176" formatCode="_(* #,##0.00_);_(* \(#,##0.00\);_(* &quot;-&quot;??_);_(@_)"/>
  </numFmts>
  <fonts count="3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8"/>
      <name val="Arial"/>
      <family val="2"/>
      <charset val="238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i/>
      <sz val="9"/>
      <color theme="1" tint="0.34998626667073579"/>
      <name val="Calibri"/>
      <family val="2"/>
      <charset val="238"/>
      <scheme val="minor"/>
    </font>
    <font>
      <b/>
      <i/>
      <sz val="11"/>
      <color theme="1" tint="0.34998626667073579"/>
      <name val="Calibri"/>
      <family val="2"/>
      <charset val="238"/>
      <scheme val="minor"/>
    </font>
    <font>
      <sz val="11"/>
      <color theme="1" tint="0.34998626667073579"/>
      <name val="Calibri"/>
      <family val="2"/>
      <charset val="238"/>
      <scheme val="minor"/>
    </font>
    <font>
      <sz val="10"/>
      <color theme="1" tint="0.34998626667073579"/>
      <name val="Calibri"/>
      <family val="2"/>
      <charset val="238"/>
      <scheme val="minor"/>
    </font>
    <font>
      <sz val="22"/>
      <color theme="0"/>
      <name val="Calibri"/>
      <family val="2"/>
      <charset val="238"/>
      <scheme val="minor"/>
    </font>
    <font>
      <b/>
      <sz val="10"/>
      <color theme="1" tint="0.34998626667073579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20"/>
      <color theme="0"/>
      <name val="Calibri"/>
      <family val="2"/>
      <charset val="238"/>
      <scheme val="minor"/>
    </font>
    <font>
      <sz val="21"/>
      <color theme="0"/>
      <name val="Calibri"/>
      <family val="2"/>
      <charset val="238"/>
      <scheme val="minor"/>
    </font>
    <font>
      <sz val="24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 tint="0.34998626667073579"/>
      <name val="Calibri"/>
      <family val="2"/>
      <charset val="238"/>
      <scheme val="minor"/>
    </font>
    <font>
      <sz val="11"/>
      <color theme="1" tint="0.249977111117893"/>
      <name val="Calibri"/>
      <family val="2"/>
      <charset val="238"/>
      <scheme val="minor"/>
    </font>
    <font>
      <sz val="9.5"/>
      <color theme="1" tint="0.249977111117893"/>
      <name val="Calibri"/>
      <family val="2"/>
      <charset val="238"/>
      <scheme val="minor"/>
    </font>
    <font>
      <b/>
      <sz val="9.5"/>
      <color theme="0"/>
      <name val="Calibri"/>
      <family val="2"/>
      <charset val="238"/>
      <scheme val="minor"/>
    </font>
    <font>
      <sz val="9"/>
      <color theme="1" tint="0.24997711111789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 tint="0.34998626667073579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9.5"/>
      <color theme="1" tint="0.3499862666707357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gradientFill degree="90">
        <stop position="0">
          <color theme="8" tint="-0.49803155613879818"/>
        </stop>
        <stop position="1">
          <color theme="4" tint="0.40000610370189521"/>
        </stop>
      </gradientFill>
    </fill>
    <fill>
      <gradientFill degree="90">
        <stop position="0">
          <color theme="4" tint="0.40000610370189521"/>
        </stop>
        <stop position="1">
          <color theme="0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270">
        <stop position="0">
          <color theme="4" tint="0.40000610370189521"/>
        </stop>
        <stop position="1">
          <color theme="4" tint="-0.49803155613879818"/>
        </stop>
      </gradientFill>
    </fill>
    <fill>
      <gradientFill degree="270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57">
    <border>
      <left/>
      <right/>
      <top/>
      <bottom/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/>
      <top/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medium">
        <color theme="0" tint="-0.24994659260841701"/>
      </right>
      <top/>
      <bottom style="hair">
        <color theme="0" tint="-0.24994659260841701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8" tint="-0.499984740745262"/>
      </right>
      <top/>
      <bottom/>
      <diagonal/>
    </border>
    <border>
      <left/>
      <right/>
      <top style="hair">
        <color theme="0" tint="-0.34998626667073579"/>
      </top>
      <bottom style="thick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thick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 tint="-0.34998626667073579"/>
      </left>
      <right/>
      <top style="medium">
        <color theme="0" tint="-0.34998626667073579"/>
      </top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medium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theme="0" tint="-0.34998626667073579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medium">
        <color theme="8" tint="-0.24994659260841701"/>
      </top>
      <bottom style="dotted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dotted">
        <color theme="8" tint="-0.24994659260841701"/>
      </bottom>
      <diagonal/>
    </border>
    <border>
      <left style="medium">
        <color theme="8" tint="-0.24994659260841701"/>
      </left>
      <right/>
      <top/>
      <bottom/>
      <diagonal/>
    </border>
    <border>
      <left/>
      <right/>
      <top style="dotted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dotted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34998626667073579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</borders>
  <cellStyleXfs count="14">
    <xf numFmtId="0" fontId="0" fillId="0" borderId="0"/>
    <xf numFmtId="0" fontId="1" fillId="0" borderId="0"/>
    <xf numFmtId="164" fontId="2" fillId="0" borderId="0">
      <protection locked="0"/>
    </xf>
    <xf numFmtId="165" fontId="2" fillId="0" borderId="0">
      <protection locked="0"/>
    </xf>
    <xf numFmtId="166" fontId="3" fillId="0" borderId="0">
      <protection locked="0"/>
    </xf>
    <xf numFmtId="166" fontId="3" fillId="0" borderId="0">
      <protection locked="0"/>
    </xf>
    <xf numFmtId="0" fontId="5" fillId="0" borderId="0"/>
    <xf numFmtId="0" fontId="4" fillId="0" borderId="0">
      <alignment vertical="top"/>
    </xf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166" fontId="2" fillId="0" borderId="53">
      <protection locked="0"/>
    </xf>
  </cellStyleXfs>
  <cellXfs count="382">
    <xf numFmtId="0" fontId="0" fillId="0" borderId="0" xfId="0"/>
    <xf numFmtId="0" fontId="0" fillId="0" borderId="0" xfId="0"/>
    <xf numFmtId="0" fontId="8" fillId="0" borderId="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5" borderId="0" xfId="0" applyFont="1" applyFill="1" applyAlignment="1">
      <alignment horizontal="left" vertical="center"/>
    </xf>
    <xf numFmtId="0" fontId="10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43" fontId="11" fillId="0" borderId="14" xfId="10" applyNumberFormat="1" applyFont="1" applyBorder="1" applyAlignment="1">
      <alignment vertical="center"/>
    </xf>
    <xf numFmtId="43" fontId="11" fillId="0" borderId="14" xfId="10" applyFont="1" applyBorder="1" applyAlignment="1">
      <alignment vertical="center"/>
    </xf>
    <xf numFmtId="167" fontId="11" fillId="0" borderId="14" xfId="10" applyNumberFormat="1" applyFont="1" applyBorder="1" applyAlignment="1">
      <alignment horizontal="right" vertical="center"/>
    </xf>
    <xf numFmtId="0" fontId="13" fillId="0" borderId="15" xfId="0" applyFont="1" applyBorder="1" applyAlignment="1">
      <alignment horizontal="left" vertical="center" wrapText="1"/>
    </xf>
    <xf numFmtId="0" fontId="14" fillId="5" borderId="0" xfId="0" applyFont="1" applyFill="1" applyAlignment="1">
      <alignment horizontal="left" vertical="center"/>
    </xf>
    <xf numFmtId="43" fontId="14" fillId="5" borderId="0" xfId="10" applyNumberFormat="1" applyFont="1" applyFill="1" applyAlignment="1">
      <alignment vertical="center"/>
    </xf>
    <xf numFmtId="167" fontId="14" fillId="5" borderId="0" xfId="10" applyNumberFormat="1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167" fontId="8" fillId="4" borderId="6" xfId="1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left" vertical="center" wrapText="1"/>
    </xf>
    <xf numFmtId="0" fontId="14" fillId="8" borderId="15" xfId="0" applyFont="1" applyFill="1" applyBorder="1" applyAlignment="1">
      <alignment horizontal="left" vertical="center" wrapText="1"/>
    </xf>
    <xf numFmtId="0" fontId="14" fillId="8" borderId="0" xfId="0" applyFont="1" applyFill="1" applyAlignment="1">
      <alignment horizontal="left" vertical="center"/>
    </xf>
    <xf numFmtId="168" fontId="8" fillId="0" borderId="12" xfId="10" applyNumberFormat="1" applyFont="1" applyFill="1" applyBorder="1" applyAlignment="1">
      <alignment horizontal="center" vertical="center" wrapText="1"/>
    </xf>
    <xf numFmtId="168" fontId="11" fillId="0" borderId="14" xfId="10" applyNumberFormat="1" applyFont="1" applyBorder="1" applyAlignment="1">
      <alignment horizontal="right" vertical="center"/>
    </xf>
    <xf numFmtId="168" fontId="8" fillId="0" borderId="13" xfId="10" applyNumberFormat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43" fontId="11" fillId="0" borderId="19" xfId="10" applyNumberFormat="1" applyFont="1" applyBorder="1" applyAlignment="1">
      <alignment vertical="center"/>
    </xf>
    <xf numFmtId="43" fontId="11" fillId="0" borderId="19" xfId="10" applyFont="1" applyBorder="1" applyAlignment="1">
      <alignment vertical="center"/>
    </xf>
    <xf numFmtId="167" fontId="11" fillId="0" borderId="19" xfId="10" applyNumberFormat="1" applyFont="1" applyBorder="1" applyAlignment="1">
      <alignment horizontal="right" vertical="center"/>
    </xf>
    <xf numFmtId="43" fontId="11" fillId="0" borderId="20" xfId="1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43" fontId="13" fillId="0" borderId="0" xfId="10" applyNumberFormat="1" applyFont="1" applyBorder="1" applyAlignment="1">
      <alignment vertical="center"/>
    </xf>
    <xf numFmtId="0" fontId="11" fillId="0" borderId="21" xfId="0" applyFont="1" applyBorder="1" applyAlignment="1">
      <alignment horizontal="left" vertical="center" wrapText="1"/>
    </xf>
    <xf numFmtId="43" fontId="11" fillId="0" borderId="22" xfId="10" applyNumberFormat="1" applyFont="1" applyBorder="1" applyAlignment="1">
      <alignment vertical="center"/>
    </xf>
    <xf numFmtId="167" fontId="11" fillId="0" borderId="22" xfId="10" applyNumberFormat="1" applyFont="1" applyBorder="1" applyAlignment="1">
      <alignment horizontal="right" vertical="center"/>
    </xf>
    <xf numFmtId="167" fontId="11" fillId="0" borderId="23" xfId="10" applyNumberFormat="1" applyFont="1" applyBorder="1" applyAlignment="1">
      <alignment horizontal="left" vertical="center"/>
    </xf>
    <xf numFmtId="167" fontId="11" fillId="0" borderId="18" xfId="10" applyNumberFormat="1" applyFont="1" applyBorder="1" applyAlignment="1">
      <alignment horizontal="left" vertical="center"/>
    </xf>
    <xf numFmtId="167" fontId="11" fillId="0" borderId="21" xfId="10" applyNumberFormat="1" applyFont="1" applyBorder="1" applyAlignment="1">
      <alignment horizontal="left" vertical="center"/>
    </xf>
    <xf numFmtId="168" fontId="11" fillId="0" borderId="25" xfId="10" applyNumberFormat="1" applyFont="1" applyBorder="1" applyAlignment="1">
      <alignment horizontal="right" vertical="center"/>
    </xf>
    <xf numFmtId="168" fontId="11" fillId="0" borderId="27" xfId="10" applyNumberFormat="1" applyFont="1" applyBorder="1" applyAlignment="1">
      <alignment horizontal="right" vertical="center"/>
    </xf>
    <xf numFmtId="0" fontId="10" fillId="0" borderId="0" xfId="0" applyFont="1" applyAlignment="1"/>
    <xf numFmtId="43" fontId="8" fillId="0" borderId="12" xfId="10" applyFont="1" applyFill="1" applyBorder="1" applyAlignment="1">
      <alignment horizontal="center" vertical="center" wrapText="1"/>
    </xf>
    <xf numFmtId="43" fontId="11" fillId="0" borderId="14" xfId="10" applyFont="1" applyBorder="1" applyAlignment="1">
      <alignment horizontal="right" vertical="center"/>
    </xf>
    <xf numFmtId="43" fontId="14" fillId="8" borderId="0" xfId="10" applyFont="1" applyFill="1" applyAlignment="1">
      <alignment horizontal="right" vertical="center"/>
    </xf>
    <xf numFmtId="43" fontId="11" fillId="0" borderId="22" xfId="10" applyFont="1" applyBorder="1" applyAlignment="1">
      <alignment horizontal="right" vertical="center"/>
    </xf>
    <xf numFmtId="170" fontId="8" fillId="0" borderId="12" xfId="10" applyNumberFormat="1" applyFont="1" applyFill="1" applyBorder="1" applyAlignment="1">
      <alignment horizontal="center" vertical="center" wrapText="1"/>
    </xf>
    <xf numFmtId="170" fontId="14" fillId="8" borderId="0" xfId="10" applyNumberFormat="1" applyFont="1" applyFill="1" applyAlignment="1">
      <alignment horizontal="right" vertical="center"/>
    </xf>
    <xf numFmtId="43" fontId="11" fillId="0" borderId="14" xfId="10" applyNumberFormat="1" applyFont="1" applyBorder="1" applyAlignment="1">
      <alignment horizontal="right" vertical="center"/>
    </xf>
    <xf numFmtId="169" fontId="8" fillId="0" borderId="0" xfId="10" applyNumberFormat="1" applyFont="1" applyFill="1" applyBorder="1" applyAlignment="1">
      <alignment horizontal="center" vertical="center" wrapText="1"/>
    </xf>
    <xf numFmtId="0" fontId="14" fillId="11" borderId="0" xfId="0" applyFont="1" applyFill="1" applyAlignment="1">
      <alignment horizontal="left" vertical="center"/>
    </xf>
    <xf numFmtId="0" fontId="8" fillId="4" borderId="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68" fontId="10" fillId="0" borderId="0" xfId="10" applyNumberFormat="1" applyFont="1" applyAlignment="1">
      <alignment horizontal="center" vertical="center" wrapText="1"/>
    </xf>
    <xf numFmtId="43" fontId="10" fillId="0" borderId="0" xfId="10" applyFont="1" applyAlignment="1">
      <alignment horizontal="center" vertical="center" wrapText="1"/>
    </xf>
    <xf numFmtId="170" fontId="10" fillId="0" borderId="0" xfId="10" applyNumberFormat="1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167" fontId="10" fillId="0" borderId="0" xfId="10" applyNumberFormat="1" applyFont="1" applyAlignment="1">
      <alignment vertical="center"/>
    </xf>
    <xf numFmtId="168" fontId="10" fillId="0" borderId="0" xfId="10" applyNumberFormat="1" applyFont="1" applyAlignment="1">
      <alignment vertical="center"/>
    </xf>
    <xf numFmtId="167" fontId="0" fillId="0" borderId="0" xfId="10" applyNumberFormat="1" applyFont="1" applyAlignment="1">
      <alignment vertical="center"/>
    </xf>
    <xf numFmtId="168" fontId="0" fillId="0" borderId="0" xfId="10" applyNumberFormat="1" applyFont="1" applyAlignment="1">
      <alignment vertical="center"/>
    </xf>
    <xf numFmtId="0" fontId="11" fillId="3" borderId="0" xfId="0" applyFont="1" applyFill="1" applyAlignment="1">
      <alignment vertical="center"/>
    </xf>
    <xf numFmtId="0" fontId="10" fillId="0" borderId="3" xfId="0" applyFont="1" applyBorder="1" applyAlignment="1">
      <alignment horizontal="center" vertical="center"/>
    </xf>
    <xf numFmtId="43" fontId="21" fillId="0" borderId="37" xfId="10" applyFont="1" applyBorder="1" applyAlignment="1">
      <alignment horizontal="left" vertical="center"/>
    </xf>
    <xf numFmtId="43" fontId="10" fillId="0" borderId="0" xfId="1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168" fontId="11" fillId="0" borderId="0" xfId="10" applyNumberFormat="1" applyFont="1" applyAlignment="1">
      <alignment horizontal="center" vertical="center" wrapText="1"/>
    </xf>
    <xf numFmtId="168" fontId="10" fillId="0" borderId="0" xfId="10" applyNumberFormat="1" applyFont="1" applyAlignment="1">
      <alignment horizontal="left" vertical="center"/>
    </xf>
    <xf numFmtId="170" fontId="10" fillId="0" borderId="0" xfId="10" applyNumberFormat="1" applyFont="1" applyAlignment="1">
      <alignment vertical="center"/>
    </xf>
    <xf numFmtId="43" fontId="11" fillId="0" borderId="0" xfId="10" applyFont="1" applyAlignment="1">
      <alignment horizontal="center" vertical="center" wrapText="1"/>
    </xf>
    <xf numFmtId="170" fontId="11" fillId="0" borderId="0" xfId="1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43" fontId="11" fillId="0" borderId="0" xfId="10" applyFont="1" applyAlignment="1">
      <alignment horizontal="left" vertical="center"/>
    </xf>
    <xf numFmtId="170" fontId="11" fillId="0" borderId="0" xfId="10" applyNumberFormat="1" applyFont="1" applyAlignment="1">
      <alignment horizontal="left" vertical="center"/>
    </xf>
    <xf numFmtId="43" fontId="11" fillId="0" borderId="0" xfId="10" applyFont="1" applyAlignment="1">
      <alignment vertical="center"/>
    </xf>
    <xf numFmtId="43" fontId="10" fillId="0" borderId="0" xfId="10" applyFont="1" applyAlignment="1">
      <alignment horizontal="left" vertical="center"/>
    </xf>
    <xf numFmtId="170" fontId="10" fillId="0" borderId="0" xfId="10" applyNumberFormat="1" applyFont="1" applyAlignment="1">
      <alignment horizontal="left" vertical="center"/>
    </xf>
    <xf numFmtId="168" fontId="11" fillId="0" borderId="0" xfId="10" applyNumberFormat="1" applyFont="1" applyAlignment="1">
      <alignment horizontal="left" vertical="center"/>
    </xf>
    <xf numFmtId="167" fontId="13" fillId="0" borderId="0" xfId="10" applyNumberFormat="1" applyFont="1" applyBorder="1" applyAlignment="1">
      <alignment horizontal="left" vertical="center"/>
    </xf>
    <xf numFmtId="43" fontId="21" fillId="0" borderId="39" xfId="10" applyFont="1" applyBorder="1" applyAlignment="1">
      <alignment horizontal="left" vertical="center"/>
    </xf>
    <xf numFmtId="43" fontId="21" fillId="0" borderId="38" xfId="10" applyFont="1" applyBorder="1" applyAlignment="1">
      <alignment horizontal="left" vertical="center"/>
    </xf>
    <xf numFmtId="0" fontId="14" fillId="11" borderId="4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168" fontId="8" fillId="0" borderId="0" xfId="10" applyNumberFormat="1" applyFont="1" applyFill="1" applyBorder="1" applyAlignment="1">
      <alignment horizontal="center" vertical="center" wrapText="1"/>
    </xf>
    <xf numFmtId="167" fontId="8" fillId="0" borderId="0" xfId="1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67" fontId="22" fillId="0" borderId="0" xfId="1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3" fillId="11" borderId="0" xfId="0" applyFont="1" applyFill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left" vertical="center" wrapText="1"/>
    </xf>
    <xf numFmtId="169" fontId="8" fillId="4" borderId="6" xfId="1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36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7" fillId="11" borderId="0" xfId="0" applyFont="1" applyFill="1" applyAlignment="1">
      <alignment horizontal="left" vertical="center" wrapText="1"/>
    </xf>
    <xf numFmtId="0" fontId="0" fillId="0" borderId="0" xfId="0" applyFont="1" applyAlignment="1"/>
    <xf numFmtId="0" fontId="19" fillId="0" borderId="0" xfId="11" applyFont="1" applyAlignment="1">
      <alignment horizontal="center"/>
    </xf>
    <xf numFmtId="0" fontId="13" fillId="12" borderId="15" xfId="0" applyFont="1" applyFill="1" applyBorder="1" applyAlignment="1">
      <alignment horizontal="left" vertical="center" wrapText="1"/>
    </xf>
    <xf numFmtId="167" fontId="13" fillId="12" borderId="16" xfId="10" applyNumberFormat="1" applyFont="1" applyFill="1" applyBorder="1" applyAlignment="1">
      <alignment horizontal="left" vertical="center"/>
    </xf>
    <xf numFmtId="171" fontId="11" fillId="0" borderId="0" xfId="0" applyNumberFormat="1" applyFont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172" fontId="11" fillId="0" borderId="14" xfId="10" applyNumberFormat="1" applyFont="1" applyBorder="1" applyAlignment="1">
      <alignment vertical="center"/>
    </xf>
    <xf numFmtId="173" fontId="22" fillId="0" borderId="41" xfId="10" applyNumberFormat="1" applyFont="1" applyBorder="1" applyAlignment="1">
      <alignment horizontal="right" vertical="center"/>
    </xf>
    <xf numFmtId="173" fontId="22" fillId="0" borderId="43" xfId="10" applyNumberFormat="1" applyFont="1" applyBorder="1" applyAlignment="1">
      <alignment horizontal="right" vertical="center"/>
    </xf>
    <xf numFmtId="173" fontId="22" fillId="0" borderId="31" xfId="10" applyNumberFormat="1" applyFont="1" applyBorder="1" applyAlignment="1">
      <alignment horizontal="right" vertical="center"/>
    </xf>
    <xf numFmtId="173" fontId="22" fillId="0" borderId="44" xfId="10" applyNumberFormat="1" applyFont="1" applyBorder="1" applyAlignment="1">
      <alignment horizontal="right" vertical="center"/>
    </xf>
    <xf numFmtId="173" fontId="22" fillId="0" borderId="45" xfId="10" applyNumberFormat="1" applyFont="1" applyBorder="1" applyAlignment="1">
      <alignment horizontal="right" vertical="center"/>
    </xf>
    <xf numFmtId="173" fontId="23" fillId="11" borderId="0" xfId="10" applyNumberFormat="1" applyFont="1" applyFill="1" applyAlignment="1">
      <alignment horizontal="right" vertical="center"/>
    </xf>
    <xf numFmtId="173" fontId="22" fillId="0" borderId="42" xfId="10" applyNumberFormat="1" applyFont="1" applyBorder="1" applyAlignment="1">
      <alignment horizontal="right" vertical="center"/>
    </xf>
    <xf numFmtId="172" fontId="22" fillId="0" borderId="42" xfId="10" applyNumberFormat="1" applyFont="1" applyBorder="1" applyAlignment="1">
      <alignment horizontal="right" vertical="center"/>
    </xf>
    <xf numFmtId="172" fontId="22" fillId="0" borderId="30" xfId="10" applyNumberFormat="1" applyFont="1" applyBorder="1" applyAlignment="1">
      <alignment horizontal="right" vertical="center"/>
    </xf>
    <xf numFmtId="172" fontId="22" fillId="0" borderId="31" xfId="10" applyNumberFormat="1" applyFont="1" applyBorder="1" applyAlignment="1">
      <alignment horizontal="right" vertical="center"/>
    </xf>
    <xf numFmtId="172" fontId="22" fillId="0" borderId="28" xfId="10" applyNumberFormat="1" applyFont="1" applyBorder="1" applyAlignment="1">
      <alignment horizontal="right" vertical="center"/>
    </xf>
    <xf numFmtId="172" fontId="22" fillId="0" borderId="45" xfId="10" applyNumberFormat="1" applyFont="1" applyBorder="1" applyAlignment="1">
      <alignment horizontal="right" vertical="center"/>
    </xf>
    <xf numFmtId="172" fontId="22" fillId="0" borderId="29" xfId="10" applyNumberFormat="1" applyFont="1" applyBorder="1" applyAlignment="1">
      <alignment horizontal="right" vertical="center"/>
    </xf>
    <xf numFmtId="172" fontId="22" fillId="0" borderId="0" xfId="10" applyNumberFormat="1" applyFont="1" applyBorder="1" applyAlignment="1">
      <alignment horizontal="right" vertical="center"/>
    </xf>
    <xf numFmtId="172" fontId="23" fillId="11" borderId="0" xfId="10" applyNumberFormat="1" applyFont="1" applyFill="1" applyAlignment="1">
      <alignment horizontal="right" vertical="center"/>
    </xf>
    <xf numFmtId="174" fontId="22" fillId="0" borderId="42" xfId="10" applyNumberFormat="1" applyFont="1" applyBorder="1" applyAlignment="1">
      <alignment horizontal="right" vertical="center"/>
    </xf>
    <xf numFmtId="174" fontId="22" fillId="0" borderId="31" xfId="10" applyNumberFormat="1" applyFont="1" applyBorder="1" applyAlignment="1">
      <alignment horizontal="right" vertical="center"/>
    </xf>
    <xf numFmtId="174" fontId="22" fillId="0" borderId="45" xfId="10" applyNumberFormat="1" applyFont="1" applyBorder="1" applyAlignment="1">
      <alignment horizontal="right" vertical="center"/>
    </xf>
    <xf numFmtId="174" fontId="22" fillId="0" borderId="0" xfId="10" applyNumberFormat="1" applyFont="1" applyBorder="1" applyAlignment="1">
      <alignment horizontal="right" vertical="center"/>
    </xf>
    <xf numFmtId="174" fontId="23" fillId="11" borderId="0" xfId="10" applyNumberFormat="1" applyFont="1" applyFill="1" applyAlignment="1">
      <alignment horizontal="right" vertical="center"/>
    </xf>
    <xf numFmtId="173" fontId="22" fillId="0" borderId="0" xfId="10" applyNumberFormat="1" applyFont="1" applyBorder="1" applyAlignment="1">
      <alignment horizontal="right" vertical="center"/>
    </xf>
    <xf numFmtId="3" fontId="28" fillId="0" borderId="31" xfId="10" applyNumberFormat="1" applyFont="1" applyBorder="1" applyAlignment="1">
      <alignment vertical="center"/>
    </xf>
    <xf numFmtId="3" fontId="28" fillId="0" borderId="33" xfId="10" applyNumberFormat="1" applyFont="1" applyBorder="1" applyAlignment="1">
      <alignment vertical="center"/>
    </xf>
    <xf numFmtId="3" fontId="28" fillId="0" borderId="0" xfId="10" applyNumberFormat="1" applyFont="1" applyBorder="1" applyAlignment="1">
      <alignment vertical="center"/>
    </xf>
    <xf numFmtId="3" fontId="23" fillId="11" borderId="0" xfId="10" applyNumberFormat="1" applyFont="1" applyFill="1" applyAlignment="1">
      <alignment vertical="center"/>
    </xf>
    <xf numFmtId="3" fontId="28" fillId="0" borderId="35" xfId="10" applyNumberFormat="1" applyFont="1" applyBorder="1" applyAlignment="1">
      <alignment vertical="center"/>
    </xf>
    <xf numFmtId="174" fontId="28" fillId="0" borderId="35" xfId="10" applyNumberFormat="1" applyFont="1" applyBorder="1" applyAlignment="1">
      <alignment horizontal="right" vertical="center"/>
    </xf>
    <xf numFmtId="174" fontId="28" fillId="0" borderId="31" xfId="10" applyNumberFormat="1" applyFont="1" applyBorder="1" applyAlignment="1">
      <alignment horizontal="right" vertical="center"/>
    </xf>
    <xf numFmtId="174" fontId="28" fillId="0" borderId="33" xfId="10" applyNumberFormat="1" applyFont="1" applyBorder="1" applyAlignment="1">
      <alignment horizontal="right" vertical="center"/>
    </xf>
    <xf numFmtId="174" fontId="28" fillId="0" borderId="0" xfId="10" applyNumberFormat="1" applyFont="1" applyBorder="1" applyAlignment="1">
      <alignment horizontal="right" vertical="center"/>
    </xf>
    <xf numFmtId="172" fontId="28" fillId="0" borderId="35" xfId="10" applyNumberFormat="1" applyFont="1" applyBorder="1" applyAlignment="1">
      <alignment horizontal="right" vertical="center"/>
    </xf>
    <xf numFmtId="172" fontId="28" fillId="0" borderId="36" xfId="10" applyNumberFormat="1" applyFont="1" applyBorder="1" applyAlignment="1">
      <alignment horizontal="right" vertical="center"/>
    </xf>
    <xf numFmtId="172" fontId="28" fillId="0" borderId="31" xfId="10" applyNumberFormat="1" applyFont="1" applyBorder="1" applyAlignment="1">
      <alignment horizontal="right" vertical="center"/>
    </xf>
    <xf numFmtId="172" fontId="28" fillId="0" borderId="28" xfId="10" applyNumberFormat="1" applyFont="1" applyBorder="1" applyAlignment="1">
      <alignment horizontal="right" vertical="center"/>
    </xf>
    <xf numFmtId="172" fontId="28" fillId="0" borderId="33" xfId="10" applyNumberFormat="1" applyFont="1" applyBorder="1" applyAlignment="1">
      <alignment horizontal="right" vertical="center"/>
    </xf>
    <xf numFmtId="172" fontId="28" fillId="0" borderId="34" xfId="10" applyNumberFormat="1" applyFont="1" applyBorder="1" applyAlignment="1">
      <alignment horizontal="right" vertical="center"/>
    </xf>
    <xf numFmtId="172" fontId="28" fillId="0" borderId="0" xfId="10" applyNumberFormat="1" applyFont="1" applyBorder="1" applyAlignment="1">
      <alignment horizontal="right" vertical="center"/>
    </xf>
    <xf numFmtId="172" fontId="28" fillId="0" borderId="35" xfId="0" applyNumberFormat="1" applyFont="1" applyBorder="1" applyAlignment="1">
      <alignment horizontal="right" vertical="center"/>
    </xf>
    <xf numFmtId="172" fontId="28" fillId="0" borderId="31" xfId="0" applyNumberFormat="1" applyFont="1" applyBorder="1" applyAlignment="1">
      <alignment horizontal="right" vertical="center"/>
    </xf>
    <xf numFmtId="172" fontId="28" fillId="0" borderId="33" xfId="0" applyNumberFormat="1" applyFont="1" applyBorder="1" applyAlignment="1">
      <alignment horizontal="right" vertical="center"/>
    </xf>
    <xf numFmtId="172" fontId="28" fillId="0" borderId="0" xfId="0" applyNumberFormat="1" applyFont="1" applyBorder="1" applyAlignment="1">
      <alignment horizontal="right" vertical="center"/>
    </xf>
    <xf numFmtId="172" fontId="23" fillId="11" borderId="0" xfId="0" applyNumberFormat="1" applyFont="1" applyFill="1" applyAlignment="1">
      <alignment horizontal="right" vertical="center"/>
    </xf>
    <xf numFmtId="173" fontId="10" fillId="0" borderId="37" xfId="10" applyNumberFormat="1" applyFont="1" applyBorder="1" applyAlignment="1">
      <alignment vertical="center"/>
    </xf>
    <xf numFmtId="3" fontId="10" fillId="0" borderId="37" xfId="10" applyNumberFormat="1" applyFont="1" applyBorder="1" applyAlignment="1">
      <alignment vertical="center"/>
    </xf>
    <xf numFmtId="3" fontId="10" fillId="0" borderId="39" xfId="10" applyNumberFormat="1" applyFont="1" applyBorder="1" applyAlignment="1">
      <alignment vertical="center"/>
    </xf>
    <xf numFmtId="3" fontId="10" fillId="0" borderId="38" xfId="10" applyNumberFormat="1" applyFont="1" applyBorder="1" applyAlignment="1">
      <alignment vertical="center"/>
    </xf>
    <xf numFmtId="3" fontId="10" fillId="0" borderId="37" xfId="10" applyNumberFormat="1" applyFont="1" applyBorder="1" applyAlignment="1">
      <alignment horizontal="right" vertical="center"/>
    </xf>
    <xf numFmtId="3" fontId="10" fillId="0" borderId="39" xfId="10" applyNumberFormat="1" applyFont="1" applyBorder="1" applyAlignment="1">
      <alignment horizontal="right" vertical="center"/>
    </xf>
    <xf numFmtId="3" fontId="10" fillId="0" borderId="38" xfId="10" applyNumberFormat="1" applyFont="1" applyBorder="1" applyAlignment="1">
      <alignment horizontal="right" vertical="center"/>
    </xf>
    <xf numFmtId="3" fontId="14" fillId="11" borderId="0" xfId="10" applyNumberFormat="1" applyFont="1" applyFill="1" applyAlignment="1">
      <alignment horizontal="right" vertical="center"/>
    </xf>
    <xf numFmtId="3" fontId="14" fillId="11" borderId="40" xfId="10" applyNumberFormat="1" applyFont="1" applyFill="1" applyBorder="1" applyAlignment="1">
      <alignment horizontal="right" vertical="center"/>
    </xf>
    <xf numFmtId="172" fontId="10" fillId="0" borderId="37" xfId="10" applyNumberFormat="1" applyFont="1" applyBorder="1" applyAlignment="1">
      <alignment vertical="center"/>
    </xf>
    <xf numFmtId="172" fontId="10" fillId="0" borderId="39" xfId="10" applyNumberFormat="1" applyFont="1" applyBorder="1" applyAlignment="1">
      <alignment vertical="center"/>
    </xf>
    <xf numFmtId="172" fontId="10" fillId="0" borderId="38" xfId="10" applyNumberFormat="1" applyFont="1" applyBorder="1" applyAlignment="1">
      <alignment vertical="center"/>
    </xf>
    <xf numFmtId="172" fontId="10" fillId="0" borderId="37" xfId="10" applyNumberFormat="1" applyFont="1" applyBorder="1" applyAlignment="1">
      <alignment horizontal="right" vertical="center"/>
    </xf>
    <xf numFmtId="172" fontId="10" fillId="0" borderId="39" xfId="10" applyNumberFormat="1" applyFont="1" applyBorder="1" applyAlignment="1">
      <alignment horizontal="right" vertical="center"/>
    </xf>
    <xf numFmtId="172" fontId="10" fillId="0" borderId="38" xfId="10" applyNumberFormat="1" applyFont="1" applyBorder="1" applyAlignment="1">
      <alignment horizontal="right" vertical="center"/>
    </xf>
    <xf numFmtId="172" fontId="14" fillId="11" borderId="0" xfId="10" applyNumberFormat="1" applyFont="1" applyFill="1" applyAlignment="1">
      <alignment horizontal="right" vertical="center"/>
    </xf>
    <xf numFmtId="172" fontId="14" fillId="11" borderId="40" xfId="10" applyNumberFormat="1" applyFont="1" applyFill="1" applyBorder="1" applyAlignment="1">
      <alignment horizontal="right" vertical="center"/>
    </xf>
    <xf numFmtId="174" fontId="10" fillId="0" borderId="37" xfId="10" applyNumberFormat="1" applyFont="1" applyBorder="1" applyAlignment="1">
      <alignment horizontal="right" vertical="center"/>
    </xf>
    <xf numFmtId="174" fontId="10" fillId="0" borderId="39" xfId="10" applyNumberFormat="1" applyFont="1" applyBorder="1" applyAlignment="1">
      <alignment horizontal="right" vertical="center"/>
    </xf>
    <xf numFmtId="174" fontId="10" fillId="0" borderId="38" xfId="10" applyNumberFormat="1" applyFont="1" applyBorder="1" applyAlignment="1">
      <alignment horizontal="right" vertical="center"/>
    </xf>
    <xf numFmtId="174" fontId="14" fillId="11" borderId="0" xfId="10" applyNumberFormat="1" applyFont="1" applyFill="1" applyAlignment="1">
      <alignment horizontal="right" vertical="center"/>
    </xf>
    <xf numFmtId="174" fontId="14" fillId="11" borderId="40" xfId="10" applyNumberFormat="1" applyFont="1" applyFill="1" applyBorder="1" applyAlignment="1">
      <alignment horizontal="right" vertical="center"/>
    </xf>
    <xf numFmtId="173" fontId="10" fillId="0" borderId="37" xfId="10" applyNumberFormat="1" applyFont="1" applyBorder="1" applyAlignment="1">
      <alignment horizontal="right" vertical="center"/>
    </xf>
    <xf numFmtId="173" fontId="14" fillId="11" borderId="0" xfId="10" applyNumberFormat="1" applyFont="1" applyFill="1" applyAlignment="1">
      <alignment horizontal="right" vertical="center"/>
    </xf>
    <xf numFmtId="173" fontId="14" fillId="11" borderId="40" xfId="10" applyNumberFormat="1" applyFont="1" applyFill="1" applyBorder="1" applyAlignment="1">
      <alignment horizontal="right" vertical="center"/>
    </xf>
    <xf numFmtId="173" fontId="10" fillId="0" borderId="47" xfId="10" applyNumberFormat="1" applyFont="1" applyBorder="1" applyAlignment="1">
      <alignment horizontal="right" vertical="center"/>
    </xf>
    <xf numFmtId="173" fontId="10" fillId="0" borderId="46" xfId="10" applyNumberFormat="1" applyFont="1" applyBorder="1" applyAlignment="1">
      <alignment horizontal="right" vertical="center"/>
    </xf>
    <xf numFmtId="1" fontId="10" fillId="0" borderId="37" xfId="10" applyNumberFormat="1" applyFont="1" applyBorder="1" applyAlignment="1">
      <alignment horizontal="right" vertical="center"/>
    </xf>
    <xf numFmtId="173" fontId="10" fillId="0" borderId="39" xfId="10" applyNumberFormat="1" applyFont="1" applyBorder="1" applyAlignment="1">
      <alignment horizontal="right" vertical="center"/>
    </xf>
    <xf numFmtId="173" fontId="10" fillId="0" borderId="38" xfId="10" applyNumberFormat="1" applyFont="1" applyBorder="1" applyAlignment="1">
      <alignment horizontal="right" vertical="center"/>
    </xf>
    <xf numFmtId="173" fontId="10" fillId="0" borderId="14" xfId="10" applyNumberFormat="1" applyFont="1" applyBorder="1" applyAlignment="1">
      <alignment horizontal="right" vertical="center"/>
    </xf>
    <xf numFmtId="173" fontId="10" fillId="0" borderId="0" xfId="10" applyNumberFormat="1" applyFont="1" applyAlignment="1">
      <alignment horizontal="right" vertical="center"/>
    </xf>
    <xf numFmtId="173" fontId="7" fillId="5" borderId="0" xfId="10" applyNumberFormat="1" applyFont="1" applyFill="1" applyAlignment="1">
      <alignment horizontal="right" vertical="center"/>
    </xf>
    <xf numFmtId="172" fontId="10" fillId="0" borderId="14" xfId="10" applyNumberFormat="1" applyFont="1" applyBorder="1" applyAlignment="1">
      <alignment horizontal="right" vertical="center"/>
    </xf>
    <xf numFmtId="172" fontId="7" fillId="6" borderId="14" xfId="10" applyNumberFormat="1" applyFont="1" applyFill="1" applyBorder="1" applyAlignment="1">
      <alignment horizontal="right" vertical="center"/>
    </xf>
    <xf numFmtId="172" fontId="10" fillId="0" borderId="14" xfId="10" applyNumberFormat="1" applyFont="1" applyBorder="1" applyAlignment="1">
      <alignment vertical="center"/>
    </xf>
    <xf numFmtId="172" fontId="7" fillId="6" borderId="14" xfId="10" applyNumberFormat="1" applyFont="1" applyFill="1" applyBorder="1" applyAlignment="1">
      <alignment vertical="center"/>
    </xf>
    <xf numFmtId="174" fontId="10" fillId="0" borderId="14" xfId="0" applyNumberFormat="1" applyFont="1" applyBorder="1" applyAlignment="1">
      <alignment horizontal="right" vertical="center"/>
    </xf>
    <xf numFmtId="174" fontId="10" fillId="0" borderId="0" xfId="0" applyNumberFormat="1" applyFont="1" applyAlignment="1">
      <alignment horizontal="right" vertical="center"/>
    </xf>
    <xf numFmtId="174" fontId="7" fillId="5" borderId="0" xfId="0" applyNumberFormat="1" applyFont="1" applyFill="1" applyAlignment="1">
      <alignment horizontal="right" vertical="center"/>
    </xf>
    <xf numFmtId="174" fontId="10" fillId="0" borderId="14" xfId="0" applyNumberFormat="1" applyFont="1" applyBorder="1" applyAlignment="1">
      <alignment vertical="center"/>
    </xf>
    <xf numFmtId="174" fontId="10" fillId="0" borderId="0" xfId="0" applyNumberFormat="1" applyFont="1" applyAlignment="1">
      <alignment vertical="center"/>
    </xf>
    <xf numFmtId="174" fontId="7" fillId="5" borderId="0" xfId="0" applyNumberFormat="1" applyFont="1" applyFill="1" applyAlignment="1">
      <alignment vertical="center"/>
    </xf>
    <xf numFmtId="3" fontId="11" fillId="0" borderId="14" xfId="1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 wrapText="1"/>
    </xf>
    <xf numFmtId="3" fontId="14" fillId="8" borderId="16" xfId="10" applyNumberFormat="1" applyFont="1" applyFill="1" applyBorder="1" applyAlignment="1">
      <alignment horizontal="right" vertical="center"/>
    </xf>
    <xf numFmtId="174" fontId="11" fillId="0" borderId="14" xfId="10" applyNumberFormat="1" applyFont="1" applyBorder="1" applyAlignment="1">
      <alignment horizontal="right" vertical="center"/>
    </xf>
    <xf numFmtId="174" fontId="14" fillId="8" borderId="16" xfId="10" applyNumberFormat="1" applyFont="1" applyFill="1" applyBorder="1" applyAlignment="1">
      <alignment vertical="center"/>
    </xf>
    <xf numFmtId="174" fontId="11" fillId="0" borderId="14" xfId="10" applyNumberFormat="1" applyFont="1" applyBorder="1" applyAlignment="1">
      <alignment vertical="center"/>
    </xf>
    <xf numFmtId="174" fontId="11" fillId="0" borderId="0" xfId="10" applyNumberFormat="1" applyFont="1" applyAlignment="1">
      <alignment vertical="center" wrapText="1"/>
    </xf>
    <xf numFmtId="3" fontId="10" fillId="0" borderId="0" xfId="0" applyNumberFormat="1" applyFont="1" applyAlignment="1">
      <alignment horizontal="right" vertical="center" wrapText="1"/>
    </xf>
    <xf numFmtId="174" fontId="11" fillId="0" borderId="14" xfId="0" applyNumberFormat="1" applyFont="1" applyBorder="1" applyAlignment="1">
      <alignment horizontal="right" vertical="center"/>
    </xf>
    <xf numFmtId="174" fontId="14" fillId="8" borderId="17" xfId="0" applyNumberFormat="1" applyFont="1" applyFill="1" applyBorder="1" applyAlignment="1">
      <alignment horizontal="right" vertical="center"/>
    </xf>
    <xf numFmtId="174" fontId="11" fillId="0" borderId="0" xfId="0" applyNumberFormat="1" applyFont="1" applyAlignment="1">
      <alignment horizontal="right" vertical="center" wrapText="1"/>
    </xf>
    <xf numFmtId="172" fontId="11" fillId="0" borderId="14" xfId="10" applyNumberFormat="1" applyFont="1" applyBorder="1" applyAlignment="1">
      <alignment horizontal="right" vertical="center"/>
    </xf>
    <xf numFmtId="4" fontId="11" fillId="0" borderId="14" xfId="10" applyNumberFormat="1" applyFont="1" applyBorder="1" applyAlignment="1">
      <alignment vertical="center"/>
    </xf>
    <xf numFmtId="3" fontId="13" fillId="7" borderId="16" xfId="10" applyNumberFormat="1" applyFont="1" applyFill="1" applyBorder="1" applyAlignment="1">
      <alignment horizontal="right" vertical="center"/>
    </xf>
    <xf numFmtId="3" fontId="11" fillId="0" borderId="0" xfId="0" applyNumberFormat="1" applyFont="1" applyAlignment="1">
      <alignment horizontal="center" vertical="center" wrapText="1"/>
    </xf>
    <xf numFmtId="3" fontId="11" fillId="0" borderId="14" xfId="10" applyNumberFormat="1" applyFont="1" applyBorder="1" applyAlignment="1">
      <alignment vertical="center"/>
    </xf>
    <xf numFmtId="3" fontId="14" fillId="8" borderId="0" xfId="10" applyNumberFormat="1" applyFont="1" applyFill="1" applyAlignment="1">
      <alignment horizontal="right" vertical="center"/>
    </xf>
    <xf numFmtId="172" fontId="13" fillId="7" borderId="16" xfId="10" applyNumberFormat="1" applyFont="1" applyFill="1" applyBorder="1" applyAlignment="1">
      <alignment vertical="center"/>
    </xf>
    <xf numFmtId="172" fontId="13" fillId="7" borderId="16" xfId="10" applyNumberFormat="1" applyFont="1" applyFill="1" applyBorder="1" applyAlignment="1">
      <alignment horizontal="right" vertical="center"/>
    </xf>
    <xf numFmtId="173" fontId="14" fillId="8" borderId="0" xfId="10" applyNumberFormat="1" applyFont="1" applyFill="1" applyAlignment="1">
      <alignment vertical="center"/>
    </xf>
    <xf numFmtId="173" fontId="14" fillId="8" borderId="0" xfId="10" applyNumberFormat="1" applyFont="1" applyFill="1" applyAlignment="1">
      <alignment horizontal="right" vertical="center"/>
    </xf>
    <xf numFmtId="4" fontId="11" fillId="0" borderId="0" xfId="0" applyNumberFormat="1" applyFont="1" applyAlignment="1">
      <alignment horizontal="center" vertical="center" wrapText="1"/>
    </xf>
    <xf numFmtId="175" fontId="11" fillId="0" borderId="14" xfId="0" applyNumberFormat="1" applyFont="1" applyBorder="1" applyAlignment="1">
      <alignment vertical="center"/>
    </xf>
    <xf numFmtId="175" fontId="11" fillId="0" borderId="0" xfId="0" applyNumberFormat="1" applyFont="1" applyAlignment="1">
      <alignment horizontal="center" vertical="center" wrapText="1"/>
    </xf>
    <xf numFmtId="175" fontId="13" fillId="7" borderId="16" xfId="0" applyNumberFormat="1" applyFont="1" applyFill="1" applyBorder="1" applyAlignment="1">
      <alignment horizontal="right" vertical="center"/>
    </xf>
    <xf numFmtId="175" fontId="14" fillId="8" borderId="0" xfId="0" applyNumberFormat="1" applyFont="1" applyFill="1" applyAlignment="1">
      <alignment horizontal="right" vertical="center"/>
    </xf>
    <xf numFmtId="175" fontId="11" fillId="0" borderId="0" xfId="0" applyNumberFormat="1" applyFont="1" applyAlignment="1">
      <alignment horizontal="right" vertical="center" wrapText="1"/>
    </xf>
    <xf numFmtId="175" fontId="11" fillId="0" borderId="14" xfId="0" applyNumberFormat="1" applyFont="1" applyBorder="1" applyAlignment="1">
      <alignment horizontal="right" vertical="center"/>
    </xf>
    <xf numFmtId="175" fontId="13" fillId="7" borderId="17" xfId="0" applyNumberFormat="1" applyFont="1" applyFill="1" applyBorder="1" applyAlignment="1">
      <alignment horizontal="right" vertical="center"/>
    </xf>
    <xf numFmtId="174" fontId="13" fillId="7" borderId="17" xfId="0" applyNumberFormat="1" applyFont="1" applyFill="1" applyBorder="1" applyAlignment="1">
      <alignment horizontal="right" vertical="center"/>
    </xf>
    <xf numFmtId="174" fontId="14" fillId="8" borderId="0" xfId="0" applyNumberFormat="1" applyFont="1" applyFill="1" applyAlignment="1">
      <alignment horizontal="right" vertical="center"/>
    </xf>
    <xf numFmtId="173" fontId="11" fillId="0" borderId="14" xfId="10" applyNumberFormat="1" applyFont="1" applyBorder="1" applyAlignment="1">
      <alignment vertical="center"/>
    </xf>
    <xf numFmtId="173" fontId="11" fillId="0" borderId="14" xfId="10" applyNumberFormat="1" applyFont="1" applyBorder="1" applyAlignment="1">
      <alignment horizontal="right" vertical="center"/>
    </xf>
    <xf numFmtId="173" fontId="13" fillId="12" borderId="16" xfId="10" applyNumberFormat="1" applyFont="1" applyFill="1" applyBorder="1" applyAlignment="1">
      <alignment vertical="center"/>
    </xf>
    <xf numFmtId="173" fontId="13" fillId="12" borderId="16" xfId="10" applyNumberFormat="1" applyFont="1" applyFill="1" applyBorder="1" applyAlignment="1">
      <alignment horizontal="right" vertical="center"/>
    </xf>
    <xf numFmtId="173" fontId="14" fillId="5" borderId="0" xfId="10" applyNumberFormat="1" applyFont="1" applyFill="1" applyAlignment="1">
      <alignment vertical="center"/>
    </xf>
    <xf numFmtId="174" fontId="13" fillId="12" borderId="16" xfId="10" applyNumberFormat="1" applyFont="1" applyFill="1" applyBorder="1" applyAlignment="1">
      <alignment vertical="center"/>
    </xf>
    <xf numFmtId="175" fontId="13" fillId="12" borderId="16" xfId="10" applyNumberFormat="1" applyFont="1" applyFill="1" applyBorder="1" applyAlignment="1">
      <alignment horizontal="right" vertical="center"/>
    </xf>
    <xf numFmtId="175" fontId="11" fillId="0" borderId="0" xfId="10" applyNumberFormat="1" applyFont="1" applyAlignment="1">
      <alignment horizontal="right" vertical="center" wrapText="1"/>
    </xf>
    <xf numFmtId="175" fontId="14" fillId="5" borderId="0" xfId="10" applyNumberFormat="1" applyFont="1" applyFill="1" applyAlignment="1">
      <alignment horizontal="right" vertical="center"/>
    </xf>
    <xf numFmtId="174" fontId="11" fillId="0" borderId="14" xfId="10" applyNumberFormat="1" applyFont="1" applyFill="1" applyBorder="1" applyAlignment="1">
      <alignment vertical="center"/>
    </xf>
    <xf numFmtId="173" fontId="14" fillId="5" borderId="0" xfId="10" applyNumberFormat="1" applyFont="1" applyFill="1" applyAlignment="1">
      <alignment horizontal="right" vertical="center"/>
    </xf>
    <xf numFmtId="174" fontId="13" fillId="12" borderId="17" xfId="10" applyNumberFormat="1" applyFont="1" applyFill="1" applyBorder="1" applyAlignment="1">
      <alignment horizontal="right" vertical="center"/>
    </xf>
    <xf numFmtId="174" fontId="13" fillId="12" borderId="17" xfId="10" applyNumberFormat="1" applyFont="1" applyFill="1" applyBorder="1" applyAlignment="1">
      <alignment vertical="center"/>
    </xf>
    <xf numFmtId="174" fontId="11" fillId="0" borderId="0" xfId="10" applyNumberFormat="1" applyFont="1" applyAlignment="1">
      <alignment horizontal="right" vertical="center" wrapText="1"/>
    </xf>
    <xf numFmtId="174" fontId="14" fillId="5" borderId="0" xfId="10" applyNumberFormat="1" applyFont="1" applyFill="1" applyAlignment="1">
      <alignment horizontal="right" vertical="center"/>
    </xf>
    <xf numFmtId="3" fontId="13" fillId="12" borderId="16" xfId="10" applyNumberFormat="1" applyFont="1" applyFill="1" applyBorder="1" applyAlignment="1">
      <alignment vertical="center"/>
    </xf>
    <xf numFmtId="3" fontId="13" fillId="12" borderId="16" xfId="10" applyNumberFormat="1" applyFont="1" applyFill="1" applyBorder="1" applyAlignment="1">
      <alignment horizontal="right" vertical="center"/>
    </xf>
    <xf numFmtId="3" fontId="13" fillId="0" borderId="0" xfId="10" applyNumberFormat="1" applyFont="1" applyBorder="1" applyAlignment="1">
      <alignment vertical="center"/>
    </xf>
    <xf numFmtId="3" fontId="11" fillId="0" borderId="22" xfId="10" applyNumberFormat="1" applyFont="1" applyBorder="1" applyAlignment="1">
      <alignment vertical="center"/>
    </xf>
    <xf numFmtId="3" fontId="10" fillId="0" borderId="0" xfId="0" applyNumberFormat="1" applyFont="1" applyAlignment="1">
      <alignment vertical="center" wrapText="1"/>
    </xf>
    <xf numFmtId="3" fontId="14" fillId="5" borderId="0" xfId="10" applyNumberFormat="1" applyFont="1" applyFill="1" applyAlignment="1">
      <alignment vertical="center"/>
    </xf>
    <xf numFmtId="172" fontId="13" fillId="12" borderId="16" xfId="10" applyNumberFormat="1" applyFont="1" applyFill="1" applyBorder="1" applyAlignment="1">
      <alignment vertical="center"/>
    </xf>
    <xf numFmtId="172" fontId="13" fillId="12" borderId="16" xfId="10" applyNumberFormat="1" applyFont="1" applyFill="1" applyBorder="1" applyAlignment="1">
      <alignment horizontal="right" vertical="center"/>
    </xf>
    <xf numFmtId="4" fontId="13" fillId="12" borderId="16" xfId="10" applyNumberFormat="1" applyFont="1" applyFill="1" applyBorder="1" applyAlignment="1">
      <alignment vertical="center"/>
    </xf>
    <xf numFmtId="4" fontId="13" fillId="0" borderId="0" xfId="10" applyNumberFormat="1" applyFont="1" applyBorder="1" applyAlignment="1">
      <alignment vertical="center"/>
    </xf>
    <xf numFmtId="4" fontId="11" fillId="0" borderId="22" xfId="10" applyNumberFormat="1" applyFont="1" applyBorder="1" applyAlignment="1">
      <alignment vertical="center"/>
    </xf>
    <xf numFmtId="4" fontId="10" fillId="0" borderId="0" xfId="0" applyNumberFormat="1" applyFont="1" applyAlignment="1">
      <alignment vertical="center" wrapText="1"/>
    </xf>
    <xf numFmtId="172" fontId="11" fillId="0" borderId="19" xfId="10" applyNumberFormat="1" applyFont="1" applyBorder="1" applyAlignment="1">
      <alignment horizontal="right" vertical="center"/>
    </xf>
    <xf numFmtId="172" fontId="14" fillId="5" borderId="0" xfId="10" applyNumberFormat="1" applyFont="1" applyFill="1" applyAlignment="1">
      <alignment horizontal="right" vertical="center"/>
    </xf>
    <xf numFmtId="3" fontId="14" fillId="5" borderId="0" xfId="10" applyNumberFormat="1" applyFont="1" applyFill="1" applyAlignment="1">
      <alignment horizontal="right" vertical="center"/>
    </xf>
    <xf numFmtId="4" fontId="11" fillId="0" borderId="20" xfId="10" applyNumberFormat="1" applyFont="1" applyBorder="1" applyAlignment="1">
      <alignment vertical="center"/>
    </xf>
    <xf numFmtId="4" fontId="14" fillId="5" borderId="0" xfId="10" applyNumberFormat="1" applyFont="1" applyFill="1" applyAlignment="1">
      <alignment vertical="center"/>
    </xf>
    <xf numFmtId="174" fontId="11" fillId="0" borderId="25" xfId="10" applyNumberFormat="1" applyFont="1" applyBorder="1" applyAlignment="1">
      <alignment vertical="center"/>
    </xf>
    <xf numFmtId="175" fontId="11" fillId="0" borderId="26" xfId="10" applyNumberFormat="1" applyFont="1" applyBorder="1" applyAlignment="1">
      <alignment horizontal="right" vertical="center"/>
    </xf>
    <xf numFmtId="175" fontId="11" fillId="0" borderId="25" xfId="10" applyNumberFormat="1" applyFont="1" applyBorder="1" applyAlignment="1">
      <alignment horizontal="right" vertical="center"/>
    </xf>
    <xf numFmtId="175" fontId="29" fillId="0" borderId="25" xfId="10" applyNumberFormat="1" applyFont="1" applyBorder="1" applyAlignment="1">
      <alignment horizontal="right" vertical="center"/>
    </xf>
    <xf numFmtId="175" fontId="29" fillId="12" borderId="17" xfId="10" applyNumberFormat="1" applyFont="1" applyFill="1" applyBorder="1" applyAlignment="1">
      <alignment horizontal="right" vertical="center"/>
    </xf>
    <xf numFmtId="175" fontId="11" fillId="0" borderId="27" xfId="10" applyNumberFormat="1" applyFont="1" applyBorder="1" applyAlignment="1">
      <alignment horizontal="right" vertical="center"/>
    </xf>
    <xf numFmtId="175" fontId="11" fillId="12" borderId="17" xfId="10" applyNumberFormat="1" applyFont="1" applyFill="1" applyBorder="1" applyAlignment="1">
      <alignment horizontal="right" vertical="center"/>
    </xf>
    <xf numFmtId="175" fontId="11" fillId="0" borderId="0" xfId="10" applyNumberFormat="1" applyFont="1" applyBorder="1" applyAlignment="1">
      <alignment horizontal="right" vertical="center"/>
    </xf>
    <xf numFmtId="175" fontId="14" fillId="5" borderId="0" xfId="10" applyNumberFormat="1" applyFont="1" applyFill="1" applyBorder="1" applyAlignment="1">
      <alignment vertical="center"/>
    </xf>
    <xf numFmtId="175" fontId="14" fillId="5" borderId="0" xfId="10" applyNumberFormat="1" applyFont="1" applyFill="1" applyBorder="1" applyAlignment="1">
      <alignment horizontal="right" vertical="center"/>
    </xf>
    <xf numFmtId="173" fontId="11" fillId="0" borderId="23" xfId="10" applyNumberFormat="1" applyFont="1" applyBorder="1" applyAlignment="1">
      <alignment horizontal="right" vertical="center"/>
    </xf>
    <xf numFmtId="173" fontId="13" fillId="12" borderId="24" xfId="10" applyNumberFormat="1" applyFont="1" applyFill="1" applyBorder="1" applyAlignment="1">
      <alignment horizontal="right" vertical="center"/>
    </xf>
    <xf numFmtId="2" fontId="11" fillId="0" borderId="14" xfId="10" applyNumberFormat="1" applyFont="1" applyBorder="1" applyAlignment="1">
      <alignment vertical="center"/>
    </xf>
    <xf numFmtId="4" fontId="13" fillId="12" borderId="16" xfId="10" applyNumberFormat="1" applyFont="1" applyFill="1" applyBorder="1" applyAlignment="1">
      <alignment horizontal="right" vertical="center"/>
    </xf>
    <xf numFmtId="4" fontId="13" fillId="0" borderId="0" xfId="10" applyNumberFormat="1" applyFont="1" applyBorder="1" applyAlignment="1">
      <alignment horizontal="right" vertical="center"/>
    </xf>
    <xf numFmtId="4" fontId="11" fillId="0" borderId="14" xfId="10" applyNumberFormat="1" applyFont="1" applyBorder="1" applyAlignment="1">
      <alignment horizontal="right" vertical="center"/>
    </xf>
    <xf numFmtId="4" fontId="11" fillId="0" borderId="22" xfId="10" applyNumberFormat="1" applyFont="1" applyBorder="1" applyAlignment="1">
      <alignment horizontal="right" vertical="center"/>
    </xf>
    <xf numFmtId="4" fontId="11" fillId="0" borderId="20" xfId="10" applyNumberFormat="1" applyFont="1" applyBorder="1" applyAlignment="1">
      <alignment horizontal="right" vertical="center"/>
    </xf>
    <xf numFmtId="4" fontId="10" fillId="0" borderId="0" xfId="0" applyNumberFormat="1" applyFont="1" applyAlignment="1">
      <alignment horizontal="right" vertical="center" wrapText="1"/>
    </xf>
    <xf numFmtId="4" fontId="11" fillId="0" borderId="0" xfId="0" applyNumberFormat="1" applyFont="1" applyAlignment="1">
      <alignment horizontal="right" vertical="center" wrapText="1"/>
    </xf>
    <xf numFmtId="4" fontId="14" fillId="5" borderId="0" xfId="10" applyNumberFormat="1" applyFont="1" applyFill="1" applyAlignment="1">
      <alignment horizontal="right" vertical="center"/>
    </xf>
    <xf numFmtId="174" fontId="11" fillId="0" borderId="22" xfId="10" applyNumberFormat="1" applyFont="1" applyBorder="1" applyAlignment="1">
      <alignment horizontal="right" vertical="center"/>
    </xf>
    <xf numFmtId="174" fontId="14" fillId="5" borderId="0" xfId="10" applyNumberFormat="1" applyFont="1" applyFill="1" applyAlignment="1">
      <alignment vertical="center"/>
    </xf>
    <xf numFmtId="174" fontId="11" fillId="0" borderId="22" xfId="10" applyNumberFormat="1" applyFont="1" applyBorder="1" applyAlignment="1">
      <alignment vertical="center"/>
    </xf>
    <xf numFmtId="174" fontId="11" fillId="0" borderId="20" xfId="10" applyNumberFormat="1" applyFont="1" applyBorder="1" applyAlignment="1">
      <alignment vertical="center"/>
    </xf>
    <xf numFmtId="3" fontId="11" fillId="0" borderId="19" xfId="10" applyNumberFormat="1" applyFont="1" applyBorder="1" applyAlignment="1">
      <alignment vertical="center"/>
    </xf>
    <xf numFmtId="174" fontId="11" fillId="0" borderId="25" xfId="10" applyNumberFormat="1" applyFont="1" applyBorder="1" applyAlignment="1">
      <alignment horizontal="right" vertical="center"/>
    </xf>
    <xf numFmtId="175" fontId="13" fillId="12" borderId="17" xfId="10" applyNumberFormat="1" applyFont="1" applyFill="1" applyBorder="1" applyAlignment="1">
      <alignment horizontal="right" vertical="center"/>
    </xf>
    <xf numFmtId="3" fontId="11" fillId="0" borderId="23" xfId="10" applyNumberFormat="1" applyFont="1" applyBorder="1" applyAlignment="1">
      <alignment horizontal="right" vertical="center"/>
    </xf>
    <xf numFmtId="3" fontId="13" fillId="12" borderId="24" xfId="10" applyNumberFormat="1" applyFont="1" applyFill="1" applyBorder="1" applyAlignment="1">
      <alignment horizontal="right" vertical="center"/>
    </xf>
    <xf numFmtId="3" fontId="11" fillId="0" borderId="18" xfId="10" applyNumberFormat="1" applyFont="1" applyBorder="1" applyAlignment="1">
      <alignment horizontal="right" vertical="center"/>
    </xf>
    <xf numFmtId="3" fontId="13" fillId="0" borderId="0" xfId="10" applyNumberFormat="1" applyFont="1" applyBorder="1" applyAlignment="1">
      <alignment horizontal="right" vertical="center"/>
    </xf>
    <xf numFmtId="3" fontId="11" fillId="0" borderId="21" xfId="1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vertical="center" wrapText="1"/>
    </xf>
    <xf numFmtId="175" fontId="11" fillId="0" borderId="20" xfId="10" applyNumberFormat="1" applyFont="1" applyBorder="1" applyAlignment="1">
      <alignment horizontal="right" vertical="center"/>
    </xf>
    <xf numFmtId="175" fontId="11" fillId="0" borderId="14" xfId="10" applyNumberFormat="1" applyFont="1" applyBorder="1" applyAlignment="1">
      <alignment horizontal="right" vertical="center"/>
    </xf>
    <xf numFmtId="175" fontId="14" fillId="5" borderId="0" xfId="10" applyNumberFormat="1" applyFont="1" applyFill="1" applyAlignment="1">
      <alignment vertical="center"/>
    </xf>
    <xf numFmtId="173" fontId="13" fillId="0" borderId="16" xfId="10" applyNumberFormat="1" applyFont="1" applyBorder="1" applyAlignment="1">
      <alignment vertical="center"/>
    </xf>
    <xf numFmtId="4" fontId="13" fillId="0" borderId="16" xfId="10" applyNumberFormat="1" applyFont="1" applyBorder="1" applyAlignment="1">
      <alignment horizontal="right" vertical="center"/>
    </xf>
    <xf numFmtId="173" fontId="13" fillId="0" borderId="16" xfId="10" applyNumberFormat="1" applyFont="1" applyBorder="1" applyAlignment="1">
      <alignment horizontal="right" vertical="center"/>
    </xf>
    <xf numFmtId="4" fontId="11" fillId="0" borderId="19" xfId="10" applyNumberFormat="1" applyFont="1" applyBorder="1" applyAlignment="1">
      <alignment horizontal="right" vertical="center"/>
    </xf>
    <xf numFmtId="174" fontId="11" fillId="0" borderId="27" xfId="10" applyNumberFormat="1" applyFont="1" applyBorder="1" applyAlignment="1">
      <alignment horizontal="right" vertical="center"/>
    </xf>
    <xf numFmtId="172" fontId="13" fillId="0" borderId="16" xfId="10" applyNumberFormat="1" applyFont="1" applyBorder="1" applyAlignment="1">
      <alignment horizontal="right" vertical="center"/>
    </xf>
    <xf numFmtId="173" fontId="11" fillId="0" borderId="22" xfId="10" applyNumberFormat="1" applyFont="1" applyBorder="1" applyAlignment="1">
      <alignment horizontal="right" vertical="center"/>
    </xf>
    <xf numFmtId="3" fontId="13" fillId="0" borderId="16" xfId="10" applyNumberFormat="1" applyFont="1" applyBorder="1" applyAlignment="1">
      <alignment horizontal="right" vertical="center"/>
    </xf>
    <xf numFmtId="4" fontId="13" fillId="0" borderId="16" xfId="10" applyNumberFormat="1" applyFont="1" applyBorder="1" applyAlignment="1">
      <alignment vertical="center"/>
    </xf>
    <xf numFmtId="4" fontId="11" fillId="0" borderId="19" xfId="10" applyNumberFormat="1" applyFont="1" applyBorder="1" applyAlignment="1">
      <alignment vertical="center"/>
    </xf>
    <xf numFmtId="174" fontId="13" fillId="0" borderId="17" xfId="10" applyNumberFormat="1" applyFont="1" applyBorder="1" applyAlignment="1">
      <alignment horizontal="right" vertical="center"/>
    </xf>
    <xf numFmtId="174" fontId="13" fillId="0" borderId="17" xfId="10" applyNumberFormat="1" applyFont="1" applyBorder="1" applyAlignment="1">
      <alignment vertical="center"/>
    </xf>
    <xf numFmtId="3" fontId="13" fillId="0" borderId="16" xfId="10" applyNumberFormat="1" applyFont="1" applyBorder="1" applyAlignment="1">
      <alignment vertical="center"/>
    </xf>
    <xf numFmtId="3" fontId="11" fillId="0" borderId="23" xfId="10" applyNumberFormat="1" applyFont="1" applyBorder="1" applyAlignment="1">
      <alignment vertical="center"/>
    </xf>
    <xf numFmtId="175" fontId="13" fillId="0" borderId="17" xfId="10" applyNumberFormat="1" applyFont="1" applyBorder="1" applyAlignment="1">
      <alignment horizontal="right" vertical="center"/>
    </xf>
    <xf numFmtId="0" fontId="8" fillId="0" borderId="5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51" xfId="0" applyFont="1" applyFill="1" applyBorder="1" applyAlignment="1">
      <alignment vertical="center" wrapText="1"/>
    </xf>
    <xf numFmtId="0" fontId="8" fillId="0" borderId="52" xfId="0" applyFont="1" applyFill="1" applyBorder="1" applyAlignment="1">
      <alignment vertical="center" wrapText="1"/>
    </xf>
    <xf numFmtId="0" fontId="8" fillId="0" borderId="50" xfId="0" applyFont="1" applyFill="1" applyBorder="1" applyAlignment="1">
      <alignment horizontal="center" vertical="center" wrapText="1"/>
    </xf>
    <xf numFmtId="168" fontId="8" fillId="0" borderId="0" xfId="12" applyNumberFormat="1" applyFont="1" applyFill="1" applyBorder="1" applyAlignment="1">
      <alignment horizontal="center" vertical="center" wrapText="1"/>
    </xf>
    <xf numFmtId="0" fontId="30" fillId="0" borderId="0" xfId="0" applyFont="1"/>
    <xf numFmtId="0" fontId="25" fillId="0" borderId="0" xfId="0" applyFont="1"/>
    <xf numFmtId="0" fontId="14" fillId="14" borderId="0" xfId="0" applyFont="1" applyFill="1" applyAlignment="1">
      <alignment horizontal="left" vertical="center" wrapText="1"/>
    </xf>
    <xf numFmtId="3" fontId="26" fillId="0" borderId="14" xfId="12" applyNumberFormat="1" applyFont="1" applyBorder="1" applyAlignment="1">
      <alignment vertical="center"/>
    </xf>
    <xf numFmtId="3" fontId="14" fillId="8" borderId="14" xfId="12" applyNumberFormat="1" applyFont="1" applyFill="1" applyBorder="1" applyAlignment="1">
      <alignment vertical="center" wrapText="1"/>
    </xf>
    <xf numFmtId="3" fontId="14" fillId="8" borderId="14" xfId="0" applyNumberFormat="1" applyFont="1" applyFill="1" applyBorder="1" applyAlignment="1">
      <alignment vertical="center" wrapText="1"/>
    </xf>
    <xf numFmtId="3" fontId="14" fillId="13" borderId="14" xfId="12" applyNumberFormat="1" applyFont="1" applyFill="1" applyBorder="1" applyAlignment="1">
      <alignment vertical="center" wrapText="1"/>
    </xf>
    <xf numFmtId="3" fontId="14" fillId="13" borderId="14" xfId="0" applyNumberFormat="1" applyFont="1" applyFill="1" applyBorder="1" applyAlignment="1">
      <alignment vertical="center" wrapText="1"/>
    </xf>
    <xf numFmtId="3" fontId="14" fillId="14" borderId="14" xfId="12" applyNumberFormat="1" applyFont="1" applyFill="1" applyBorder="1" applyAlignment="1">
      <alignment vertical="center" wrapText="1"/>
    </xf>
    <xf numFmtId="0" fontId="24" fillId="0" borderId="54" xfId="0" applyFont="1" applyBorder="1" applyAlignment="1">
      <alignment horizontal="left" vertical="center" wrapText="1"/>
    </xf>
    <xf numFmtId="173" fontId="22" fillId="0" borderId="55" xfId="10" applyNumberFormat="1" applyFont="1" applyBorder="1" applyAlignment="1">
      <alignment horizontal="right" vertical="center"/>
    </xf>
    <xf numFmtId="173" fontId="22" fillId="0" borderId="56" xfId="10" applyNumberFormat="1" applyFont="1" applyBorder="1" applyAlignment="1">
      <alignment horizontal="right" vertical="center"/>
    </xf>
    <xf numFmtId="174" fontId="22" fillId="0" borderId="56" xfId="10" applyNumberFormat="1" applyFont="1" applyBorder="1" applyAlignment="1">
      <alignment horizontal="right" vertical="center"/>
    </xf>
    <xf numFmtId="172" fontId="22" fillId="0" borderId="56" xfId="10" applyNumberFormat="1" applyFont="1" applyBorder="1" applyAlignment="1">
      <alignment horizontal="right" vertical="center"/>
    </xf>
    <xf numFmtId="172" fontId="22" fillId="0" borderId="54" xfId="10" applyNumberFormat="1" applyFont="1" applyBorder="1" applyAlignment="1">
      <alignment horizontal="right" vertical="center"/>
    </xf>
    <xf numFmtId="3" fontId="28" fillId="0" borderId="56" xfId="10" applyNumberFormat="1" applyFont="1" applyBorder="1" applyAlignment="1">
      <alignment vertical="center"/>
    </xf>
    <xf numFmtId="174" fontId="28" fillId="0" borderId="56" xfId="10" applyNumberFormat="1" applyFont="1" applyBorder="1" applyAlignment="1">
      <alignment horizontal="right" vertical="center"/>
    </xf>
    <xf numFmtId="172" fontId="28" fillId="0" borderId="56" xfId="10" applyNumberFormat="1" applyFont="1" applyBorder="1" applyAlignment="1">
      <alignment horizontal="right" vertical="center"/>
    </xf>
    <xf numFmtId="172" fontId="28" fillId="0" borderId="54" xfId="10" applyNumberFormat="1" applyFont="1" applyBorder="1" applyAlignment="1">
      <alignment horizontal="right" vertical="center"/>
    </xf>
    <xf numFmtId="172" fontId="28" fillId="0" borderId="56" xfId="0" applyNumberFormat="1" applyFont="1" applyBorder="1" applyAlignment="1">
      <alignment horizontal="right" vertical="center"/>
    </xf>
    <xf numFmtId="0" fontId="16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168" fontId="8" fillId="4" borderId="0" xfId="10" applyNumberFormat="1" applyFont="1" applyFill="1" applyBorder="1" applyAlignment="1">
      <alignment horizontal="center" vertical="center" wrapText="1"/>
    </xf>
    <xf numFmtId="168" fontId="8" fillId="4" borderId="6" xfId="10" applyNumberFormat="1" applyFont="1" applyFill="1" applyBorder="1" applyAlignment="1">
      <alignment horizontal="center" vertical="center" wrapText="1"/>
    </xf>
    <xf numFmtId="167" fontId="8" fillId="4" borderId="0" xfId="10" applyNumberFormat="1" applyFont="1" applyFill="1" applyBorder="1" applyAlignment="1">
      <alignment horizontal="center" vertical="center" wrapText="1"/>
    </xf>
    <xf numFmtId="167" fontId="9" fillId="4" borderId="0" xfId="1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</cellXfs>
  <cellStyles count="14">
    <cellStyle name="Comma" xfId="10" builtinId="3"/>
    <cellStyle name="Comma 2" xfId="12"/>
    <cellStyle name="Date" xfId="2"/>
    <cellStyle name="Fixed" xfId="3"/>
    <cellStyle name="Heading1" xfId="4"/>
    <cellStyle name="Heading2" xfId="5"/>
    <cellStyle name="Hyperlink" xfId="11" builtinId="8"/>
    <cellStyle name="Normal" xfId="0" builtinId="0"/>
    <cellStyle name="Normal 2" xfId="1"/>
    <cellStyle name="Normal 2 2" xfId="8"/>
    <cellStyle name="Normal 3" xfId="9"/>
    <cellStyle name="Obično_ik" xfId="6"/>
    <cellStyle name="Style 1" xfId="7"/>
    <cellStyle name="Total 2" xfId="13"/>
  </cellStyles>
  <dxfs count="3">
    <dxf>
      <fill>
        <patternFill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top/>
      </border>
    </dxf>
    <dxf>
      <fill>
        <patternFill patternType="solid">
          <fgColor theme="4" tint="0.79995117038483843"/>
          <bgColor theme="4" tint="0.79995117038483843"/>
        </patternFill>
      </fill>
      <border>
        <bottom/>
      </border>
    </dxf>
  </dxfs>
  <tableStyles count="1" defaultTableStyle="TableStyleMedium2" defaultPivotStyle="PivotStyleLight16">
    <tableStyle name="Flattened Pivot Style" table="0" count="3">
      <tableStyleElement type="headerRow" dxfId="2"/>
      <tableStyleElement type="totalRow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olapFunctions">
    <main first="KRK HUO2 RH Statistika">
      <tp t="e">
        <v>#N/A</v>
        <stp>1</stp>
        <tr r="B20" s="50"/>
        <tr r="B9" s="50"/>
        <tr r="B26" s="50"/>
        <tr r="B19" s="50"/>
        <tr r="B8" s="50"/>
        <tr r="B11" s="50"/>
        <tr r="B24" s="50"/>
        <tr r="B22" s="50"/>
        <tr r="B15" s="50"/>
        <tr r="B18" s="50"/>
        <tr r="B16" s="50"/>
        <tr r="B21" s="50"/>
        <tr r="B17" s="50"/>
        <tr r="B31" s="50"/>
        <tr r="B30" s="50"/>
        <tr r="B28" s="50"/>
        <tr r="B34" s="50"/>
        <tr r="B23" s="50"/>
        <tr r="B27" s="50"/>
        <tr r="B25" s="50"/>
        <tr r="B33" s="50"/>
        <tr r="B14" s="50"/>
        <tr r="B10" s="50"/>
        <tr r="B29" s="50"/>
        <tr r="B12" s="50"/>
        <tr r="B32" s="50"/>
        <tr r="B13" s="50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9" Type="http://schemas.openxmlformats.org/officeDocument/2006/relationships/customXml" Target="../customXml/item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42" Type="http://schemas.openxmlformats.org/officeDocument/2006/relationships/customXml" Target="../customXml/item11.xml"/><Relationship Id="rId47" Type="http://schemas.openxmlformats.org/officeDocument/2006/relationships/customXml" Target="../customXml/item1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1.xml"/><Relationship Id="rId33" Type="http://schemas.openxmlformats.org/officeDocument/2006/relationships/customXml" Target="../customXml/item2.xml"/><Relationship Id="rId38" Type="http://schemas.openxmlformats.org/officeDocument/2006/relationships/customXml" Target="../customXml/item7.xml"/><Relationship Id="rId46" Type="http://schemas.openxmlformats.org/officeDocument/2006/relationships/customXml" Target="../customXml/item1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41" Type="http://schemas.openxmlformats.org/officeDocument/2006/relationships/customXml" Target="../customXml/item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37" Type="http://schemas.openxmlformats.org/officeDocument/2006/relationships/customXml" Target="../customXml/item6.xml"/><Relationship Id="rId40" Type="http://schemas.openxmlformats.org/officeDocument/2006/relationships/customXml" Target="../customXml/item9.xml"/><Relationship Id="rId45" Type="http://schemas.openxmlformats.org/officeDocument/2006/relationships/customXml" Target="../customXml/item1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36" Type="http://schemas.openxmlformats.org/officeDocument/2006/relationships/customXml" Target="../customXml/item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4" Type="http://schemas.openxmlformats.org/officeDocument/2006/relationships/customXml" Target="../customXml/item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onnections" Target="connections.xml"/><Relationship Id="rId30" Type="http://schemas.openxmlformats.org/officeDocument/2006/relationships/sheetMetadata" Target="metadata.xml"/><Relationship Id="rId35" Type="http://schemas.openxmlformats.org/officeDocument/2006/relationships/customXml" Target="../customXml/item4.xml"/><Relationship Id="rId43" Type="http://schemas.openxmlformats.org/officeDocument/2006/relationships/customXml" Target="../customXml/item12.xml"/><Relationship Id="rId48" Type="http://schemas.openxmlformats.org/officeDocument/2006/relationships/volatileDependencies" Target="volatileDependencie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saveData="0" refreshedBy="Mihaela Premor Andrijanić" refreshedDate="41861.597951736112" backgroundQuery="1" createdVersion="3" refreshedVersion="4" minRefreshableVersion="3" recordCount="0" tupleCache="1">
  <cacheSource type="external" connectionId="3"/>
  <cacheFields count="13">
    <cacheField name="[Učestalost podataka].[Učestalost podatka].[Učestalost podatka]" caption="Učestalost podatka" numFmtId="0" hierarchy="64" level="1">
      <sharedItems count="1">
        <s v="[Učestalost podataka].[Učestalost podatka].&amp;[7]" c="K-01"/>
      </sharedItems>
    </cacheField>
    <cacheField name="[Društva].[Hierarchy].[Društvo]" caption="Društvo" numFmtId="0" hierarchy="22" level="1">
      <sharedItems count="27">
        <s v="[Društva].[Hierarchy].[Društvo].&amp;[21]" c="WIENER OSIGURANJE VIENNA INSURANCE GROUP  D.D"/>
        <s v="[Društva].[Hierarchy].[Društvo].&amp;[38]" c="ERGO OSIGURANJE D.D"/>
        <s v="[Društva].[Hierarchy].[Društvo].&amp;[37]" c="ERGO ŽIVOTNO OSIGURANJE D.D ."/>
        <s v="[Društva].[Hierarchy].[Društvo].&amp;[197]" c="WÜSTENROT ŽIVOTNO OSIGURANJE D.D ."/>
        <s v="[Društva].[Hierarchy].[Društvo].&amp;[16]" c="GRAWE HRVATSKA D.D"/>
        <s v="[Društva].[Hierarchy].[Društvo].&amp;[36]" c="KD LIFE OSIGURANJE D.D."/>
        <s v="[Društva].[Hierarchy].[Društvo].&amp;[40]" c="HRVATSKO KREDITNO OSIGURANJE D.D."/>
        <s v="[Društva].[Hierarchy].[Društvo].&amp;[32]" c="ERSTE OSIGURANJE VIG D.D."/>
        <s v="[Društva].[Hierarchy].[Društvo].&amp;[30]" c="GENERALI OSIGURANJE D.D."/>
        <s v="[Društva].[Hierarchy].[Društvo].&amp;[8]" c="ALLIANZ ZAGREB D.D"/>
        <s v="[Društva].[Hierarchy].[Društvo].&amp;[23]" c="AGRAM ŽIVOTNO OSIGURANJE D.D."/>
        <s v="[Društva].[Hierarchy].[Društvo].&amp;[31]" c="CROATIA ZDRAVSTVENO OSIGURANJE DD"/>
        <s v="[Društva].[Hierarchy].[Društvo].&amp;[5]" c="CROATIA OSIGURANJE D.D."/>
        <s v="[Društva].[Hierarchy].[Društvo].&amp;[33]" c="BNP PARIBAS CARDIF OSIGURANJE D.D"/>
        <s v="[Društva].[Hierarchy].[Društvo].&amp;[20]" c="SUNCE OSIGURANJE D.D."/>
        <s v="[Društva].[Hierarchy].[Društvo].&amp;[25]" c="UNIQA OSIGURANJE D.D."/>
        <s v="[Društva].[Hierarchy].[Društvo].&amp;[10]" c="JADRANSKO OSIGURANJE D.D."/>
        <s v="[Društva].[Hierarchy].[Društvo].&amp;[18]" c="MERKUR OSIGURANJE D.D."/>
        <s v="[Društva].[Hierarchy].[Društvo].&amp;[41]" c="IZVOR OSIGURANJE D.D."/>
        <s v="[Društva].[Hierarchy].[Društvo].&amp;[15]" c="BASLER OSIGURANJE ZAGREB D.D."/>
        <s v="[Društva].[Hierarchy].[Društvo].&amp;[29]" c="HOK OSIGURANJE D.D."/>
        <s v="[Društva].[Hierarchy].[Društvo].&amp;[12]" c="EUROHERC OSIGURANJE D.D."/>
        <s v="[Društva].[Hierarchy].[Društvo].&amp;[39]" c="SOCIETE GENERALE OSIGURANJE D.D."/>
        <s v="[Društva].[Hierarchy].[Društvo].&amp;[34]" c="VELEBIT OSIGURANJE D.D."/>
        <s v="[Društva].[Hierarchy].[Društvo].&amp;[35]" c="VELEBIT ŽIVOTNO OSIGURANJE D.D."/>
        <s v="[Društva].[Hierarchy].[Društvo].&amp;[14]" c="HELIOS VIENNA INSURANCE GROUP DD --&gt; WIENER OSIG."/>
        <s v="[Društva].[Hierarchy].[Društvo].&amp;[6]" c="TRIGLAV OSIGURANJE D.D."/>
      </sharedItems>
    </cacheField>
    <cacheField name="[Podvrste osiguranja].[hPodvrsteOsiguranja].[Skupina osiguranja]" caption="Skupina osiguranja" numFmtId="0" hierarchy="41" level="1">
      <sharedItems containsSemiMixedTypes="0" containsString="0"/>
    </cacheField>
    <cacheField name="[Podvrste osiguranja].[hPodvrsteOsiguranja].[Vrsta osiguranja]" caption="Vrsta osiguranja" numFmtId="0" hierarchy="41" level="2">
      <sharedItems containsSemiMixedTypes="0" containsString="0"/>
    </cacheField>
    <cacheField name="[Podvrste osiguranja].[hPodvrsteOsiguranja].[Rizik]" caption="Rizik" numFmtId="0" hierarchy="41" level="3">
      <sharedItems count="20">
        <s v="[Podvrste osiguranja].[hPodvrsteOsiguranja].[Rizik].&amp;[96]" c="19.01 OSIGURANJE ŽIVOTA ZA SLUČAJ SMRTI I DOŽIVLJENJA (MJEŠOVITO OSIGURANJE)"/>
        <s v="[Podvrste osiguranja].[hPodvrsteOsiguranja].[Rizik].&amp;[118]" c="23.03 OSIGURANJE ZA SLUČAJ DOŽIVLJENJA KOD KOJEG OSIGURANIK NA SEBE PREUZIMA INVESTICIJSKI RIZIK"/>
        <s v="[Podvrste osiguranja].[hPodvrsteOsiguranja].[Rizik].&amp;[121]" c="24.01 TONTINE"/>
        <s v="[Podvrste osiguranja].[hPodvrsteOsiguranja].[Rizik].&amp;[117]" c="23.02 OSIGURANJE ZA SLUČAJ SMRTI KOD KOJEG OSIGURANIK NA SEBE PREUZIMA INVESTICIJSKI RIZIK"/>
        <s v="[Podvrste osiguranja].[hPodvrsteOsiguranja].[Rizik].&amp;[98]" c="19.03 OSIGURANJE ZA SLUČAJ DOŽIVLJENJA"/>
        <s v="[Podvrste osiguranja].[hPodvrsteOsiguranja].[Rizik].&amp;[110]" c="20.02 OSIGURANJE OSOBNE RENTE S ODREĐENIM TRAJANJEM"/>
        <s v="[Podvrste osiguranja].[hPodvrsteOsiguranja].[Rizik].&amp;[120]" c="23.99 OSTALA ŽIVOTNA OSIGURANJA KOD KOJIH OSIGURANIK NA SEBE PREUZIMA INVESTICIJSKI RIZIK"/>
        <s v="[Podvrste osiguranja].[hPodvrsteOsiguranja].[Rizik].&amp;[100]" c="19.05 OSIGURANJE KRITIČNIH BOLESTI"/>
        <s v="[Podvrste osiguranja].[hPodvrsteOsiguranja].[Rizik].&amp;[116]" c="23.01 OSIG. ŽIVOTA ZA SLUČAJ SMRTI I DOŽIVLJENJA KOD KOJEG OSIGURANIK NA SEBE PREUZIMA INV. RIZIK"/>
        <s v="[Podvrste osiguranja].[hPodvrsteOsiguranja].[Rizik].&amp;[112]" c="21.01 DOPUNSKO OSIGURANJE OD POSLJEDICA NEZGODE UZ OSIGURANJE ŽIVOTA"/>
        <s v="[Podvrste osiguranja].[hPodvrsteOsiguranja].[Rizik].&amp;[109]" c="20.01 OSIGURANJE OSOBNE DOŽIVOTNE RENTE"/>
        <s v="[Podvrste osiguranja].[hPodvrsteOsiguranja].[Rizik].&amp;[113]" c="21.02 DOPUNSKO ZDRAVSTVENO OSIGURANJE UZ OSIGURANJE ŽIVOTA"/>
        <s v="[Podvrste osiguranja].[hPodvrsteOsiguranja].[Rizik].&amp;[114]" c="21.99 OSTALA DOPUNSKA OSIGURANJA UZ OSIGURANJE ŽIVOTA"/>
        <s v="[Podvrste osiguranja].[hPodvrsteOsiguranja].[Rizik].&amp;[97]" c="19.02 OSIGURANJE ZA SLUČAJ SMRTI"/>
        <s v="[Podvrste osiguranja].[hPodvrsteOsiguranja].[Rizik].&amp;[99]" c="19.04 DOŽIVOTNO OSIGURANJE ZA SLUČAJ SMRTI"/>
        <s v="[Podvrste osiguranja].[hPodvrsteOsiguranja].[Rizik].&amp;[108]" c="19.99 OSTALA OSIGURANJA ŽIVOTA"/>
        <s v="[Podvrste osiguranja].[hPodvrsteOsiguranja].[Rizik].&amp;[122]" c="25.01 OSIGURANJE S KAPITALIZACIJOM ISPLATE"/>
        <s v="[Podvrste osiguranja].[hPodvrsteOsiguranja].[Rizik].&amp;[115]" c="22.01 OSIGURANJE ZA SLUČAJ VJENČANJA ILI ROĐENJA"/>
        <s v="[Podvrste osiguranja].[hPodvrsteOsiguranja].[Rizik].&amp;[119]" c="23.04 ŽIVOTNO OSIGURANJE KOD KOJEG OSIGURANIK NA SEBE PREUZIMA INVESTICIJSKI RIZIK S GARANCIJOM ISPLATE"/>
        <s v="[Podvrste osiguranja].[hPodvrsteOsiguranja].[Rizik].&amp;[111]" c="20.99 OSTALA RENTNA OSIGURANJA"/>
      </sharedItems>
    </cacheField>
    <cacheField name="[Rizici].[hSkupineRiziciOsiguranja].[Skupina osiguranja]" caption="Skupina osiguranja" numFmtId="0" hierarchy="54" level="1">
      <sharedItems count="2">
        <s v="[Rizici].[hSkupineRiziciOsiguranja].[Skupina osiguranja].&amp;[1]" c="Neživot"/>
        <s v="[Rizici].[hSkupineRiziciOsiguranja].[Skupina osiguranja].&amp;[2]" c="Život"/>
      </sharedItems>
    </cacheField>
    <cacheField name="[Rizici].[hSkupineRiziciOsiguranja].[Vrsta osiguranja]" caption="Vrsta osiguranja" numFmtId="0" hierarchy="54" level="2">
      <sharedItems count="25">
        <s v="[Rizici].[hSkupineRiziciOsiguranja].[Vrsta osiguranja].&amp;[20]" c="20 RENTNO OSIGURANJE"/>
        <s v="[Rizici].[hSkupineRiziciOsiguranja].[Vrsta osiguranja].&amp;[23]" c="23 ŽIVOTNA ILI RENTNA OSIGURANJA KOD KOJIH OSIGURANIK NA SEBE PREUZIMA INVESTICIJSKI RIZIK"/>
        <s v="[Rizici].[hSkupineRiziciOsiguranja].[Vrsta osiguranja].&amp;[24]" c="24 TONTINE"/>
        <s v="[Rizici].[hSkupineRiziciOsiguranja].[Vrsta osiguranja].&amp;[25]" c="25 OSIGURANJE S KAPITALIZACIJOM ISPLATE"/>
        <s v="[Rizici].[hSkupineRiziciOsiguranja].[Vrsta osiguranja].&amp;[22]" c="22 OSIGURANJE ZA SLUČAJ VJENČANJA ILI ROĐENJA"/>
        <s v="[Rizici].[hSkupineRiziciOsiguranja].[Vrsta osiguranja].&amp;[19]" c="19 ŽIVOTNO OSIGURANJE"/>
        <s v="[Rizici].[hSkupineRiziciOsiguranja].[Vrsta osiguranja].&amp;[21]" c="21 DODATNA OSIGURANJA UZ ŽIVOTNO OSIGURANJE"/>
        <s v="[Rizici].[hSkupineRiziciOsiguranja].[Vrsta osiguranja].&amp;[15]" c="15 OSIGURANJE JAMSTVA"/>
        <s v="[Rizici].[hSkupineRiziciOsiguranja].[Vrsta osiguranja].&amp;[5]" c="05 OSIGURANJE ZRAČNIH LETJELICA - KASKO"/>
        <s v="[Rizici].[hSkupineRiziciOsiguranja].[Vrsta osiguranja].&amp;[12]" c="12 OSIGURANJE OD ODGOVORNOSTI ZA UPOTREBU PLOVILA"/>
        <s v="[Rizici].[hSkupineRiziciOsiguranja].[Vrsta osiguranja].&amp;[3]" c="03 OSIGURANJE CESTOVNIH VOZILA - KASKO"/>
        <s v="[Rizici].[hSkupineRiziciOsiguranja].[Vrsta osiguranja].&amp;[6]" c="06 OSIGURANJE PLOVILA"/>
        <s v="[Rizici].[hSkupineRiziciOsiguranja].[Vrsta osiguranja].&amp;[11]" c="11 OSIGURANJE OD ODGOVORNOSTI ZA UPOTREBU ZRAČNIH LETJELICA"/>
        <s v="[Rizici].[hSkupineRiziciOsiguranja].[Vrsta osiguranja].&amp;[10]" c="10 OSIGURANJE OD ODGOVORNOSTI ZA UPOTREBU MOTORNIH VOZILA"/>
        <s v="[Rizici].[hSkupineRiziciOsiguranja].[Vrsta osiguranja].&amp;[13]" c="13 OSTALA OSIGURANJA OD ODGOVORNOSTI"/>
        <s v="[Rizici].[hSkupineRiziciOsiguranja].[Vrsta osiguranja].&amp;[18]" c="18 PUTNO OSIGURANJE"/>
        <s v="[Rizici].[hSkupineRiziciOsiguranja].[Vrsta osiguranja].&amp;[14]" c="14 OSIGURANJE KREDITA"/>
        <s v="[Rizici].[hSkupineRiziciOsiguranja].[Vrsta osiguranja].&amp;[4]" c="04 OSIGURANJE TRAČNIH VOZILA - KASKO"/>
        <s v="[Rizici].[hSkupineRiziciOsiguranja].[Vrsta osiguranja].&amp;[9]" c="09 OSTALA OSIGURANJA IMOVINE"/>
        <s v="[Rizici].[hSkupineRiziciOsiguranja].[Vrsta osiguranja].&amp;[17]" c="17 OSIGURANJE TROŠKOVA PRAVNE ZAŠTITE"/>
        <s v="[Rizici].[hSkupineRiziciOsiguranja].[Vrsta osiguranja].&amp;[16]" c="16 OSIGURANJE RAZNIH FINANCIJSKIH GUBITAKA"/>
        <s v="[Rizici].[hSkupineRiziciOsiguranja].[Vrsta osiguranja].&amp;[8]" c="08 OSIGURANJE OD POŽARA I ELEMENTARNIH ŠTETA"/>
        <s v="[Rizici].[hSkupineRiziciOsiguranja].[Vrsta osiguranja].&amp;[1]" c="01 OSIGURANJE OD NEZGODE"/>
        <s v="[Rizici].[hSkupineRiziciOsiguranja].[Vrsta osiguranja].&amp;[7]" c="07 OSIGURANJE ROBE U PRIJEVOZU"/>
        <s v="[Rizici].[hSkupineRiziciOsiguranja].[Vrsta osiguranja].&amp;[2]" c="02 ZDRAVSTVENO OSIGURANJE"/>
      </sharedItems>
    </cacheField>
    <cacheField name="[Godina Podatka].[Godina podatka].[Godina podatka]" caption="Godina podatka" numFmtId="0" hierarchy="35" level="1">
      <sharedItems count="2">
        <s v="[Godina Podatka].[Godina podatka].&amp;[2014]" c="2014"/>
        <s v="[Godina Podatka].[Godina podatka].&amp;[2013]" c="2013"/>
      </sharedItems>
    </cacheField>
    <cacheField name="[Measures].[MeasuresLevel]" caption="MeasuresLevel" numFmtId="0" hierarchy="39">
      <sharedItems count="7">
        <s v="[Measures].[Broj novih osiguranja s jednokratnim plaćanjem premije]" c="Broj novih osiguranja s jednokratnim plaćanjem premije"/>
        <s v="[Measures].[Zaračunata bruto premija novih osiguranja s jednokratnim plaćanjem premije]" c="Zaračunata bruto premija novih osiguranja s jednokratnim plaćanjem premije"/>
        <s v="[Measures].[Broj novih osiguranja s višekratnim plaćanjem premije]" c="Broj novih osiguranja s višekratnim plaćanjem premije"/>
        <s v="[Measures].[Likvidirane štete bruto - rizici]" c="Likvidirane štete bruto - rizici"/>
        <s v="[Measures].[Zaračunata bruto premija osiguranja- rizici]" c="Zaračunata bruto premija osiguranja- rizici"/>
        <s v="[Measures].[Broj osiguranja- rizici]" c="Broj osiguranja- rizici"/>
        <s v="[Measures].[Broj šteta - rizici]" c="Broj šteta - rizici"/>
      </sharedItems>
    </cacheField>
    <cacheField name="[Skupine osiguranja].[Skupina osiguranja].[Skupina osiguranja]" caption="Skupina osiguranja" numFmtId="0" hierarchy="60" level="1">
      <sharedItems count="2">
        <s v="[Skupine osiguranja].[Skupina osiguranja].&amp;[2]" c="Život"/>
        <s v="[Skupine osiguranja].[Skupina osiguranja].&amp;[1]" c="Neživot"/>
      </sharedItems>
    </cacheField>
    <cacheField name="[Rizici].[hSkupineRiziciOsiguranja].[Rizik]" caption="Rizik" numFmtId="0" hierarchy="54" level="3">
      <sharedItems count="112">
        <s v="[Rizici].[hSkupineRiziciOsiguranja].[Rizik].&amp;[94]" c="18.04 OSIGURANJE POMOĆI (ASISTENCIJE) ZA VRIJEME PUTA, IZVAN MJESTA BORAVKA ILI PREBIVALIŠTA"/>
        <s v="[Rizici].[hSkupineRiziciOsiguranja].[Rizik].&amp;[75]" c="13.17 OSIGURANJE OD ODGOVORNOSTI IZ OBAVLJANJA DJELATNOSTI UPRAVLJANJA NEKRETNINAMA"/>
        <s v="[Rizici].[hSkupineRiziciOsiguranja].[Rizik].&amp;[2]" c="01.02 OSIGURANJE OSOBA OD POSLJEDICA NEZGODE U MOTORNIM VOZILIMA I PRI POSEBNIM DJELATNOSTIMA"/>
        <s v="[Rizici].[hSkupineRiziciOsiguranja].[Rizik].&amp;[61]" c="13.03 OSIGURANJE OD ODGOVORNOSTI PROIZVOĐAČA FILMOVA"/>
        <s v="[Rizici].[hSkupineRiziciOsiguranja].[Rizik].&amp;[84]" c="16.01 OSIG. FINANC. GUBITAKA RADI PREKIDA RADA ZBOG POŽARA I NEKIH DRUGIH OPASNOSTI"/>
        <s v="[Rizici].[hSkupineRiziciOsiguranja].[Rizik].&amp;[120]" c="23.99 OSTALA ŽIVOTNA OSIGURANJA KOD KOJIH OSIGURANIK NA SEBE PREUZIMA INVESTICIJSKI RIZIK"/>
        <s v="[Rizici].[hSkupineRiziciOsiguranja].[Rizik].&amp;[66]" c="13.08 OSIGURANJE OD ODG. PROJEKTNIH I DRUGIH DRUŠTAVA ZA ŠTETE NA OBJEKTIMA ZBOG NISPRAVNE TEH. DOK."/>
        <s v="[Rizici].[hSkupineRiziciOsiguranja].[Rizik].&amp;[44]" c="09.09 OSIGURANJE INFORMATIČKE OPREME"/>
        <s v="[Rizici].[hSkupineRiziciOsiguranja].[Rizik].&amp;[19]" c="04.01 KASKO OSIGURANJE TRAČNIH VOZILA"/>
        <s v="[Rizici].[hSkupineRiziciOsiguranja].[Rizik].&amp;[16]" c="03.01 KASKO OSIGURANJE CESTOVNIH MOTORNIH VOZILA NA VLASTITI POGON"/>
        <s v="[Rizici].[hSkupineRiziciOsiguranja].[Rizik].&amp;[88]" c="16.05 OSIGURANJE OPASNOSTI OTKAZA TURISTIČKIH PUTOVANJA"/>
        <s v="[Rizici].[hSkupineRiziciOsiguranja].[Rizik].&amp;[82]" c="15.01 OSIGURANJE JAMSTVA"/>
        <s v="[Rizici].[hSkupineRiziciOsiguranja].[Rizik].&amp;[91]" c="18.01 TURISTIČKO OSIGURANJE"/>
        <s v="[Rizici].[hSkupineRiziciOsiguranja].[Rizik].&amp;[48]" c="09.99 OSTALA OSIGURANJA IMOVINE"/>
        <s v="[Rizici].[hSkupineRiziciOsiguranja].[Rizik].&amp;[42]" c="09.07 OSIGURANJE FILMSKE DJELATNOSTI"/>
        <s v="[Rizici].[hSkupineRiziciOsiguranja].[Rizik].&amp;[83]" c="15.02 OSIGURANJE GARANCIJA"/>
        <s v="[Rizici].[hSkupineRiziciOsiguranja].[Rizik].&amp;[59]" c="13.01 OSIGURANJE UGOVORNE ODGOVORNOSTI IZVOĐAČA GRAĐEVINSKIH RADOVA"/>
        <s v="[Rizici].[hSkupineRiziciOsiguranja].[Rizik].&amp;[79]" c="14.01 OSIGURANJE IZVOZNIH POTRAŽIVANJA"/>
        <s v="[Rizici].[hSkupineRiziciOsiguranja].[Rizik].&amp;[73]" c="13.15 OSIGURANJE OD ODGOVORNOSTI BRODOPOPRAVLJAČA"/>
        <s v="[Rizici].[hSkupineRiziciOsiguranja].[Rizik].&amp;[96]" c="19.01 OSIGURANJE ŽIVOTA ZA SLUČAJ SMRTI I DOŽIVLJENJA (MJEŠOVITO OSIGURANJE)"/>
        <s v="[Rizici].[hSkupineRiziciOsiguranja].[Rizik].&amp;[116]" c="23.01 OSIG. ŽIVOTA ZA SLUČAJ SMRTI I DOŽIVLJENJA KOD KOJEG OSIGURANIK NA SEBE PREUZIMA INV. RIZIK"/>
        <s v="[Rizici].[hSkupineRiziciOsiguranja].[Rizik].&amp;[98]" c="19.03 OSIGURANJE ZA SLUČAJ DOŽIVLJENJA"/>
        <s v="[Rizici].[hSkupineRiziciOsiguranja].[Rizik].&amp;[113]" c="21.02 DOPUNSKO ZDRAVSTVENO OSIGURANJE UZ OSIGURANJE ŽIVOTA"/>
        <s v="[Rizici].[hSkupineRiziciOsiguranja].[Rizik].&amp;[50]" c="10.02 DRAGOVOLJNO OSIG. VLASNIKA ODNOSNO KORISNIKA MOTORNIH VOZILA OD ODG. ZA ŠTETE TREĆIM OSOBAMA"/>
        <s v="[Rizici].[hSkupineRiziciOsiguranja].[Rizik].&amp;[5]" c="01.05 OSIGURANJE POTOŠAČA, PRETPLATNIKA, KORISNIKA DRUGIH JAVNIH USLUGA I SL. OD POSLJEDICA NEZGODE"/>
        <s v="[Rizici].[hSkupineRiziciOsiguranja].[Rizik].&amp;[23]" c="06.02 KASKO OSIGURANJE BRODOVA I ČAMACA U RIJEČNOJ PLOVIDBI"/>
        <s v="[Rizici].[hSkupineRiziciOsiguranja].[Rizik].&amp;[112]" c="21.01 DOPUNSKO OSIGURANJE OD POSLJEDICA NEZGODE UZ OSIGURANJE ŽIVOTA"/>
        <s v="[Rizici].[hSkupineRiziciOsiguranja].[Rizik].&amp;[76]" c="13.18 OSIGURANJE OD ODGOVORNOSTI IZ OBAVLJANJA LIJEČNIČKE, STOMATOLOŠKE I LJEKARNIČKE DJELATNOSTI"/>
        <s v="[Rizici].[hSkupineRiziciOsiguranja].[Rizik].&amp;[80]" c="14.02 OSIGURANJE DRUGIH VRSTA POTRAŽIVANJA"/>
        <s v="[Rizici].[hSkupineRiziciOsiguranja].[Rizik].&amp;[6]" c="01.06 OSTALA POSEBNA OSIGURANJA OD POSLJEDICA NEZGODE"/>
        <s v="[Rizici].[hSkupineRiziciOsiguranja].[Rizik].&amp;[60]" c="13.02 OSIGURANJE UGOVORNE ODGOVORNOSTI IZVOĐAČA MONTAŽNIH RADOVA"/>
        <s v="[Rizici].[hSkupineRiziciOsiguranja].[Rizik].&amp;[28]" c="07.01 OSIGURANJE ROBE U POMORSKOM PRIJEVOZU"/>
        <s v="[Rizici].[hSkupineRiziciOsiguranja].[Rizik].&amp;[122]" c="25.01 OSIGURANJE S KAPITALIZACIJOM ISPLATE"/>
        <s v="[Rizici].[hSkupineRiziciOsiguranja].[Rizik].&amp;[109]" c="20.01 OSIGURANJE OSOBNE DOŽIVOTNE RENTE"/>
        <s v="[Rizici].[hSkupineRiziciOsiguranja].[Rizik].&amp;[9]" c="02.01 OBVEZNO OSIG. NAKNADE TROŠKOVA ZA SLUČAJ OZLJEDE NA RADU I PROF. BOL."/>
        <s v="[Rizici].[hSkupineRiziciOsiguranja].[Rizik].&amp;[29]" c="07.02 OSIGURANJE ROBE U AVIONSKOM PRIJEVOZU"/>
        <s v="[Rizici].[hSkupineRiziciOsiguranja].[Rizik].&amp;[10]" c="02.02 DOPUNSKO OSIG. RAZLIKE IZNAD VRIJEDNOSTI ZDRAV. USLUGA OBV. ZDR. OS."/>
        <s v="[Rizici].[hSkupineRiziciOsiguranja].[Rizik].&amp;[21]" c="05.02 KASKO OSIGURANJE ZRAČNIH PLOVILA"/>
        <s v="[Rizici].[hSkupineRiziciOsiguranja].[Rizik].&amp;[8]" c="01.99 OSTALA OSIGURANJA OD POSLJEDICA NEZGODE"/>
        <s v="[Rizici].[hSkupineRiziciOsiguranja].[Rizik].&amp;[36]" c="09.01 OSIGURANJE STROJEVA OD LOMA"/>
        <s v="[Rizici].[hSkupineRiziciOsiguranja].[Rizik].&amp;[64]" c="13.06 OSIGURANJE GARANCIJE PRIZVOĐAČA, PRODAVAČA I DOBAVLJAČA"/>
        <s v="[Rizici].[hSkupineRiziciOsiguranja].[Rizik].&amp;[70]" c="13.12 OSIGURANJE OD ODGOVORNOSTI REVIZORSKIH TVRTKI"/>
        <s v="[Rizici].[hSkupineRiziciOsiguranja].[Rizik].&amp;[20]" c="05.01 KASKO OSIGURANJE ZRAČNIH LETJELICA"/>
        <s v="[Rizici].[hSkupineRiziciOsiguranja].[Rizik].&amp;[89]" c="16.99 OSTALA OSIGURANJA FINANCIJSKIH GUBITAKA"/>
        <s v="[Rizici].[hSkupineRiziciOsiguranja].[Rizik].&amp;[69]" c="13.11 OSIGURANJE OD ODGOVORNOSTI JAVNIH BILJEŽNIKA"/>
        <s v="[Rizici].[hSkupineRiziciOsiguranja].[Rizik].&amp;[114]" c="21.99 OSTALA DOPUNSKA OSIGURANJA UZ OSIGURANJE ŽIVOTA"/>
        <s v="[Rizici].[hSkupineRiziciOsiguranja].[Rizik].&amp;[81]" c="14.03 OSIGURANJE STAMBENIH KREDITA"/>
        <s v="[Rizici].[hSkupineRiziciOsiguranja].[Rizik].&amp;[62]" c="13.04 OSIGURANJE OD ODGOVORNOSTI PROIZVOĐAČA ZA PROIZVODE"/>
        <s v="[Rizici].[hSkupineRiziciOsiguranja].[Rizik].&amp;[51]" c="10.03 OSIG. OD ODGOVORNOSTI VOZARA ZA ROBU PRIMLJENU NA PRIJEVOZ U CESTOVNOM PROMETU"/>
        <s v="[Rizici].[hSkupineRiziciOsiguranja].[Rizik].&amp;[110]" c="20.02 OSIGURANJE OSOBNE RENTE S ODREĐENIM TRAJANJEM"/>
        <s v="[Rizici].[hSkupineRiziciOsiguranja].[Rizik].&amp;[7]" c="01.07 OBVEZNO OSIGURANJE PUTNIKA U JAVNOM PRIJEVOZU OD POSLJEDICA NEZGODE"/>
        <s v="[Rizici].[hSkupineRiziciOsiguranja].[Rizik].&amp;[32]" c="07.99 OSTALA OSIGURANJA ROBE U PRIJEVOZU"/>
        <s v="[Rizici].[hSkupineRiziciOsiguranja].[Rizik].&amp;[97]" c="19.02 OSIGURANJE ZA SLUČAJ SMRTI"/>
        <s v="[Rizici].[hSkupineRiziciOsiguranja].[Rizik].&amp;[58]" c="12.99 OSTALA OSIGURANJA OD ODGOVORNOSTI ZA UPOTREBU PLOVILA"/>
        <s v="[Rizici].[hSkupineRiziciOsiguranja].[Rizik].&amp;[4]" c="01.04 OSIGURANJE GOSTIJU, POSJETITELJA PRIREDBI, IZLETNIKA I TURISTA OD POSLJEDICA NEZGODE"/>
        <s v="[Rizici].[hSkupineRiziciOsiguranja].[Rizik].&amp;[49]" c="10.01 OBV. OSIG. VLASNIKA ODNOSNO KORISNIKA MOT. VOZILA OD ODG. ZA ŠTETE TREĆIM OSOBAMA"/>
        <s v="[Rizici].[hSkupineRiziciOsiguranja].[Rizik].&amp;[15]" c="02.99 OSTALA DRAGOVOLJNA ZDRAVSTVENA OSIGURANJA"/>
        <s v="[Rizici].[hSkupineRiziciOsiguranja].[Rizik].&amp;[85]" c="16.02 OSIGURANJE FINANCIJSKIH GUBITAKA RADI PREKIDA RADA ZBOG LOMA STROJEVA"/>
        <s v="[Rizici].[hSkupineRiziciOsiguranja].[Rizik].&amp;[25]" c="06.04 KASKO OSIGURANJE BRODOVA U IZGRADNJI"/>
        <s v="[Rizici].[hSkupineRiziciOsiguranja].[Rizik].&amp;[78]" c="13.99 OSTALA OSIGURANJA OD ODGOVORNOSTI"/>
        <s v="[Rizici].[hSkupineRiziciOsiguranja].[Rizik].&amp;[86]" c="16.03 OSIGURANJE RAZNIH PRIREDBI ZBOG ATMOSFERSKIH OBORINA"/>
        <s v="[Rizici].[hSkupineRiziciOsiguranja].[Rizik].&amp;[22]" c="06.01 KASKO OSIGURANJE BRODOVA I BRODICA U POMORSKOJ PLOVIDBI"/>
        <s v="[Rizici].[hSkupineRiziciOsiguranja].[Rizik].&amp;[3]" c="01.03 OSIGURANJE DJECE I ŠKOLSKE MLADEŽI OD POSLJEDICA NEZGODE I POS. OSIG. MLADEŽI OD POSLJEDICA NEZGODE"/>
        <s v="[Rizici].[hSkupineRiziciOsiguranja].[Rizik].&amp;[65]" c="13.07 OSIGURANJE OPĆE ODGOVORNOSTI"/>
        <s v="[Rizici].[hSkupineRiziciOsiguranja].[Rizik].&amp;[17]" c="03.02 KASKO OSIGURANJE CESTOVNIH VOZILA BEZ VLASTITOG POGONA"/>
        <s v="[Rizici].[hSkupineRiziciOsiguranja].[Rizik].&amp;[119]" c="23.04 ŽIVOTNO OSIGURANJE KOD KOJEG OSIGURANIK NA SEBE PREUZIMA INVESTICIJSKI RIZIK S GARANCIJOM ISPLATE"/>
        <s v="[Rizici].[hSkupineRiziciOsiguranja].[Rizik].&amp;[12]" c="02.04 DOP. ZDR. OS. VEĆEGA STANDARDA ZDR. USLUGA OD ODREĐENOG ZAKONOM O ZD.O"/>
        <s v="[Rizici].[hSkupineRiziciOsiguranja].[Rizik].&amp;[46]" c="09.11 OSIGURANJE USJEVA I NASADA"/>
        <s v="[Rizici].[hSkupineRiziciOsiguranja].[Rizik].&amp;[14]" c="02.06 PRIVATNO ZDRAVSTVENO OSIGURANJE"/>
        <s v="[Rizici].[hSkupineRiziciOsiguranja].[Rizik].&amp;[77]" c="13.19 OSIGURANJE OD ODGOVORNOSTI STEČAJNIH UPRAVITELJA"/>
        <s v="[Rizici].[hSkupineRiziciOsiguranja].[Rizik].&amp;[54]" c="11.02 OSIG. VLASNIKA ODN. KORIS. ZRAČNIH LETJELICA OD ODG. SVIH VRSTA"/>
        <s v="[Rizici].[hSkupineRiziciOsiguranja].[Rizik].&amp;[38]" c="09.03 OSIGURANJE STAKLA OD LOMA"/>
        <s v="[Rizici].[hSkupineRiziciOsiguranja].[Rizik].&amp;[53]" c="11.01 OBV. OSIG. VLASNIKA ODNOSNO KORISNIKA ZRAČNIH LETJELICA OD ODG. ZA ŠTETE TREĆIM OSOBAMA"/>
        <s v="[Rizici].[hSkupineRiziciOsiguranja].[Rizik].&amp;[33]" c="08.01 OSIGURANJE OD POŽARA I ELEMENTARNIH NEPOGODA IZVAN INDUSTRIJE I OBRTA"/>
        <s v="[Rizici].[hSkupineRiziciOsiguranja].[Rizik].&amp;[56]" c="12.02 OSIG. OD ODG. VLASNIKA ODNOSNO KORISNIKA RIJEČNIH I JEZERSKIH PLOVILA"/>
        <s v="[Rizici].[hSkupineRiziciOsiguranja].[Rizik].&amp;[57]" c="12.03 OBVEZNO OSIG. OD ODG. VLASNIKA ODNOSNO KORISNIKA BRODICA NA MOTORNI POGON ZA ŠTETE TREĆIM OSOBAMA"/>
        <s v="[Rizici].[hSkupineRiziciOsiguranja].[Rizik].&amp;[100]" c="19.05 OSIGURANJE KRITIČNIH BOLESTI"/>
        <s v="[Rizici].[hSkupineRiziciOsiguranja].[Rizik].&amp;[87]" c="16.04 OSIGURANJE OD ŠTETA ZBOG OTKUPA KRIVOTVORENIH INOZEMNIH SREDSTAVA PLAĆANJA"/>
        <s v="[Rizici].[hSkupineRiziciOsiguranja].[Rizik].&amp;[55]" c="12.01 OSIG. OD ODG. VLASNIKA ODNOSNO KORISNIKA POMORSKIH BRODOVA"/>
        <s v="[Rizici].[hSkupineRiziciOsiguranja].[Rizik].&amp;[31]" c="07.04 OSIGURANJE ROBE ZA VRIJEME USKLADIŠTENJA"/>
        <s v="[Rizici].[hSkupineRiziciOsiguranja].[Rizik].&amp;[24]" c="06.03 KASKO OSIGURANJE BRODOVA I ČAMACA U JEZERSKOJ PLOVIDBI"/>
        <s v="[Rizici].[hSkupineRiziciOsiguranja].[Rizik].&amp;[115]" c="22.01 OSIGURANJE ZA SLUČAJ VJENČANJA ILI ROĐENJA"/>
        <s v="[Rizici].[hSkupineRiziciOsiguranja].[Rizik].&amp;[117]" c="23.02 OSIGURANJE ZA SLUČAJ SMRTI KOD KOJEG OSIGURANIK NA SEBE PREUZIMA INVESTICIJSKI RIZIK"/>
        <s v="[Rizici].[hSkupineRiziciOsiguranja].[Rizik].&amp;[40]" c="09.05 OSIGURANJE GRAĐEVINSKIH OBJEKATA U IZGRADNJI"/>
        <s v="[Rizici].[hSkupineRiziciOsiguranja].[Rizik].&amp;[90]" c="17.01 OSIGURANJE TROŠKOVA PRAVNE ZAŠTITE I TROŠKOVA SUDSKOG POSTUPKA"/>
        <s v="[Rizici].[hSkupineRiziciOsiguranja].[Rizik].&amp;[74]" c="13.16 OSIGURANJE OD ODGOVORNOSTI OBAVLJANJA ZAŠTITARSKIH I DETEKTIVSKIH DJELATNOSTI"/>
        <s v="[Rizici].[hSkupineRiziciOsiguranja].[Rizik].&amp;[39]" c="09.04 OSIGURANJE KUĆANSTVA"/>
        <s v="[Rizici].[hSkupineRiziciOsiguranja].[Rizik].&amp;[35]" c="08.99 OSTALA OSIGURANJA OD POŽARA I ELEMENTARNIH NEPOGODA"/>
        <s v="[Rizici].[hSkupineRiziciOsiguranja].[Rizik].&amp;[108]" c="19.99 OSTALA OSIGURANJA ŽIVOTA"/>
        <s v="[Rizici].[hSkupineRiziciOsiguranja].[Rizik].&amp;[93]" c="18.03 PUTNO ZDRAVSTVENO OSIGURANJE"/>
        <s v="[Rizici].[hSkupineRiziciOsiguranja].[Rizik].&amp;[30]" c="07.03 OSIGURANJE ROBE U KOPNENOM PRIJEVOZU"/>
        <s v="[Rizici].[hSkupineRiziciOsiguranja].[Rizik].&amp;[68]" c="13.10 OSIGURANJE OD ODGOVORNOSTI ODVJETNIKA"/>
        <s v="[Rizici].[hSkupineRiziciOsiguranja].[Rizik].&amp;[63]" c="13.05 OSIGURANJE OD ODGOVORNOSTI U ŽELJEZNIČKOM PROMETU"/>
        <s v="[Rizici].[hSkupineRiziciOsiguranja].[Rizik].&amp;[118]" c="23.03 OSIGURANJE ZA SLUČAJ DOŽIVLJENJA KOD KOJEG OSIGURANIK NA SEBE PREUZIMA INVESTICIJSKI RIZIK"/>
        <s v="[Rizici].[hSkupineRiziciOsiguranja].[Rizik].&amp;[1]" c="01.01 OSIGURANJE OSOBA OD POSLJEDICA NEZGODE PRI I IZVAN REDOVNOG ZANIMANJA"/>
        <s v="[Rizici].[hSkupineRiziciOsiguranja].[Rizik].&amp;[121]" c="24.01 TONTINE"/>
        <s v="[Rizici].[hSkupineRiziciOsiguranja].[Rizik].&amp;[95]" c="18.99 OSTALA OSIGURANJA TURISTIČKIH RIZIKA"/>
        <s v="[Rizici].[hSkupineRiziciOsiguranja].[Rizik].&amp;[34]" c="08.02 OSIGURANJE OD POŽARA I ELEMENTARNIH NEPOGODA U INDUSTRIJI I OBRTU"/>
        <s v="[Rizici].[hSkupineRiziciOsiguranja].[Rizik].&amp;[27]" c="06.99 OSTALA KASKO OSIGURANJA PLOVILA"/>
        <s v="[Rizici].[hSkupineRiziciOsiguranja].[Rizik].&amp;[52]" c="10.99 OSTALA OSIGURANJA OD AUTOMOBILSKE ODGOVORNOSTI"/>
        <s v="[Rizici].[hSkupineRiziciOsiguranja].[Rizik].&amp;[67]" c="13.09 OSIGURANJE OD ODGOVORNOSTI PROJEKTNIH I DRUGIH DRUŠTAVA"/>
        <s v="[Rizici].[hSkupineRiziciOsiguranja].[Rizik].&amp;[26]" c="06.05 KASKO OSIGURANJE PLATFORMI"/>
        <s v="[Rizici].[hSkupineRiziciOsiguranja].[Rizik].&amp;[37]" c="09.02 OSIGURANJE OD PROVALNE KRAĐE I RAZBOJSTVA"/>
        <s v="[Rizici].[hSkupineRiziciOsiguranja].[Rizik].&amp;[43]" c="09.08 OSIGURANJE STVARI U RUDARSKIM JAMAMA"/>
        <s v="[Rizici].[hSkupineRiziciOsiguranja].[Rizik].&amp;[45]" c="09.10 OSIGURANJE ZALIHA U HLADNJAČAMA"/>
        <s v="[Rizici].[hSkupineRiziciOsiguranja].[Rizik].&amp;[111]" c="20.99 OSTALA RENTNA OSIGURANJA"/>
        <s v="[Rizici].[hSkupineRiziciOsiguranja].[Rizik].&amp;[41]" c="09.06 OSIGURANJE OBJEKATA U MONTAŽI"/>
        <s v="[Rizici].[hSkupineRiziciOsiguranja].[Rizik].&amp;[47]" c="09.12 OSIGURANJE ŽIVOTINJA"/>
        <s v="[Rizici].[hSkupineRiziciOsiguranja].[Rizik].&amp;[72]" c="13.14 OSIGURANJE OD ODGOVORNOSTI VLASNIKA ODNOSNO KORISNIKA MARINE"/>
        <s v="[Rizici].[hSkupineRiziciOsiguranja].[Rizik].&amp;[18]" c="03.99 OSTALA KASKO OSIGURANJA CESTOVNIH VOZILA"/>
        <s v="[Rizici].[hSkupineRiziciOsiguranja].[Rizik].&amp;[71]" c="13.13 OSIGURANJE OD ODGOVORNOSTI ŠPEDITERA"/>
        <s v="[Rizici].[hSkupineRiziciOsiguranja].[Rizik].&amp;[99]" c="19.04 DOŽIVOTNO OSIGURANJE ZA SLUČAJ SMRTI"/>
      </sharedItems>
    </cacheField>
    <cacheField name="[Vrste osiguranja].[hSkupineVrsteOsiguranja].[Skupina osiguranja]" caption="Skupina osiguranja" numFmtId="0" hierarchy="68" level="1">
      <sharedItems count="2">
        <s v="[Vrste osiguranja].[hSkupineVrsteOsiguranja].[Skupina osiguranja].&amp;[1]" c="Neživot"/>
        <s v="[Vrste osiguranja].[hSkupineVrsteOsiguranja].[Skupina osiguranja].&amp;[2]" c="Život"/>
      </sharedItems>
    </cacheField>
    <cacheField name="[Vrste osiguranja].[hSkupineVrsteOsiguranja].[Vrsta osiguranja]" caption="Vrsta osiguranja" numFmtId="0" hierarchy="68" level="2">
      <sharedItems count="25">
        <s v="[Vrste osiguranja].[hSkupineVrsteOsiguranja].[Vrsta osiguranja].&amp;[21]" c="21 DODATNA OSIGURANJA UZ ŽIVOTNO OSIGURANJE"/>
        <s v="[Vrste osiguranja].[hSkupineVrsteOsiguranja].[Vrsta osiguranja].&amp;[12]" c="12 OSIGURANJE OD ODGOVORNOSTI ZA UPOTREBU PLOVILA"/>
        <s v="[Vrste osiguranja].[hSkupineVrsteOsiguranja].[Vrsta osiguranja].&amp;[1]" c="01 OSIGURANJE OD NEZGODE"/>
        <s v="[Vrste osiguranja].[hSkupineVrsteOsiguranja].[Vrsta osiguranja].&amp;[19]" c="19 ŽIVOTNO OSIGURANJE"/>
        <s v="[Vrste osiguranja].[hSkupineVrsteOsiguranja].[Vrsta osiguranja].&amp;[14]" c="14 OSIGURANJE KREDITA"/>
        <s v="[Vrste osiguranja].[hSkupineVrsteOsiguranja].[Vrsta osiguranja].&amp;[4]" c="04 OSIGURANJE TRAČNIH VOZILA - KASKO"/>
        <s v="[Vrste osiguranja].[hSkupineVrsteOsiguranja].[Vrsta osiguranja].&amp;[22]" c="22 OSIGURANJE ZA SLUČAJ VJENČANJA ILI ROĐENJA"/>
        <s v="[Vrste osiguranja].[hSkupineVrsteOsiguranja].[Vrsta osiguranja].&amp;[16]" c="16 OSIGURANJE RAZNIH FINANCIJSKIH GUBITAKA"/>
        <s v="[Vrste osiguranja].[hSkupineVrsteOsiguranja].[Vrsta osiguranja].&amp;[11]" c="11 OSIGURANJE OD ODGOVORNOSTI ZA UPOTREBU ZRAČNIH LETJELICA"/>
        <s v="[Vrste osiguranja].[hSkupineVrsteOsiguranja].[Vrsta osiguranja].&amp;[25]" c="25 OSIGURANJE S KAPITALIZACIJOM ISPLATE"/>
        <s v="[Vrste osiguranja].[hSkupineVrsteOsiguranja].[Vrsta osiguranja].&amp;[5]" c="05 OSIGURANJE ZRAČNIH LETJELICA - KASKO"/>
        <s v="[Vrste osiguranja].[hSkupineVrsteOsiguranja].[Vrsta osiguranja].&amp;[6]" c="06 OSIGURANJE PLOVILA"/>
        <s v="[Vrste osiguranja].[hSkupineVrsteOsiguranja].[Vrsta osiguranja].&amp;[8]" c="08 OSIGURANJE OD POŽARA I ELEMENTARNIH ŠTETA"/>
        <s v="[Vrste osiguranja].[hSkupineVrsteOsiguranja].[Vrsta osiguranja].&amp;[9]" c="09 OSTALA OSIGURANJA IMOVINE"/>
        <s v="[Vrste osiguranja].[hSkupineVrsteOsiguranja].[Vrsta osiguranja].&amp;[24]" c="24 TONTINE"/>
        <s v="[Vrste osiguranja].[hSkupineVrsteOsiguranja].[Vrsta osiguranja].&amp;[17]" c="17 OSIGURANJE TROŠKOVA PRAVNE ZAŠTITE"/>
        <s v="[Vrste osiguranja].[hSkupineVrsteOsiguranja].[Vrsta osiguranja].&amp;[20]" c="20 RENTNO OSIGURANJE"/>
        <s v="[Vrste osiguranja].[hSkupineVrsteOsiguranja].[Vrsta osiguranja].&amp;[7]" c="07 OSIGURANJE ROBE U PRIJEVOZU"/>
        <s v="[Vrste osiguranja].[hSkupineVrsteOsiguranja].[Vrsta osiguranja].&amp;[2]" c="02 ZDRAVSTVENO OSIGURANJE"/>
        <s v="[Vrste osiguranja].[hSkupineVrsteOsiguranja].[Vrsta osiguranja].&amp;[10]" c="10 OSIGURANJE OD ODGOVORNOSTI ZA UPOTREBU MOTORNIH VOZILA"/>
        <s v="[Vrste osiguranja].[hSkupineVrsteOsiguranja].[Vrsta osiguranja].&amp;[13]" c="13 OSTALA OSIGURANJA OD ODGOVORNOSTI"/>
        <s v="[Vrste osiguranja].[hSkupineVrsteOsiguranja].[Vrsta osiguranja].&amp;[15]" c="15 OSIGURANJE JAMSTVA"/>
        <s v="[Vrste osiguranja].[hSkupineVrsteOsiguranja].[Vrsta osiguranja].&amp;[23]" c="23 ŽIVOTNA ILI RENTNA OSIGURANJA KOD KOJIH OSIGURANIK NA SEBE PREUZIMA INVESTICIJSKI RIZIK"/>
        <s v="[Vrste osiguranja].[hSkupineVrsteOsiguranja].[Vrsta osiguranja].&amp;[3]" c="03 OSIGURANJE CESTOVNIH VOZILA - KASKO"/>
        <s v="[Vrste osiguranja].[hSkupineVrsteOsiguranja].[Vrsta osiguranja].&amp;[18]" c="18 PUTNO OSIGURANJE"/>
      </sharedItems>
    </cacheField>
  </cacheFields>
  <cacheHierarchies count="234">
    <cacheHierarchy uniqueName="[Bilanca].[Broj pozicije]" caption="Broj pozicije" attribute="1" defaultMemberUniqueName="[Bilanca].[Broj pozicije].[Sve pozicije]" allUniqueName="[Bilanca].[Broj pozicije].[Sve pozicije]" dimensionUniqueName="[Bilanca]" displayFolder="" count="2" unbalanced="0"/>
    <cacheHierarchy uniqueName="[Bilanca].[Nad pozicija]" caption="Nad pozicija" defaultMemberUniqueName="[Bilanca].[Nad pozicija].[Sve pozicije]" allUniqueName="[Bilanca].[Nad pozicija].[Sve pozicije]" dimensionUniqueName="[Bilanca]" displayFolder="" count="8" unbalanced="1"/>
    <cacheHierarchy uniqueName="[Bilanca].[Opis pozcije]" caption="Opis pozcije" attribute="1" defaultMemberUniqueName="[Bilanca].[Opis pozcije].[Sve pozicije]" allUniqueName="[Bilanca].[Opis pozcije].[Sve pozicije]" dimensionUniqueName="[Bilanca]" displayFolder="" count="2" unbalanced="0"/>
    <cacheHierarchy uniqueName="[Bilanca].[Oznaka pozicije]" caption="Oznaka pozicije" attribute="1" defaultMemberUniqueName="[Bilanca].[Oznaka pozicije].[Sve pozicije]" allUniqueName="[Bilanca].[Oznaka pozicije].[Sve pozicije]" dimensionUniqueName="[Bilanca]" displayFolder="" count="2" unbalanced="0"/>
    <cacheHierarchy uniqueName="[Bilanca].[Pozicija]" caption="Pozicija" attribute="1" keyAttribute="1" defaultMemberUniqueName="[Bilanca].[Pozicija].[Sve pozicije]" allUniqueName="[Bilanca].[Pozicija].[Sve pozicije]" dimensionUniqueName="[Bilanca]" displayFolder="" count="2" unbalanced="0"/>
    <cacheHierarchy uniqueName="[Datum dostave].[Dan U Tjednu]" caption="Dan U Tjednu" attribute="1" time="1" defaultMemberUniqueName="[Datum dostave].[Dan U Tjednu].[All]" allUniqueName="[Datum dostave].[Dan U Tjednu].[All]" dimensionUniqueName="[Datum dostave]" displayFolder="" count="2" unbalanced="0"/>
    <cacheHierarchy uniqueName="[Datum dostave].[Datum]" caption="Datum" attribute="1" time="1" keyAttribute="1" defaultMemberUniqueName="[Datum dostave].[Datum].[All]" allUniqueName="[Datum dostave].[Datum].[All]" dimensionUniqueName="[Datum dostave]" displayFolder="" count="2" memberValueDatatype="130" unbalanced="0"/>
    <cacheHierarchy uniqueName="[Datum dostave].[Godina]" caption="Godina" attribute="1" time="1" defaultMemberUniqueName="[Datum dostave].[Godina].[All]" allUniqueName="[Datum dostave].[Godina].[All]" dimensionUniqueName="[Datum dostave]" displayFolder="" count="2" unbalanced="0"/>
    <cacheHierarchy uniqueName="[Datum dostave].[Hierarchy]" caption="Hierarchy" time="1" defaultMemberUniqueName="[Datum dostave].[Hierarchy].[All]" allUniqueName="[Datum dostave].[Hierarchy].[All]" dimensionUniqueName="[Datum dostave]" displayFolder="" count="5" unbalanced="0"/>
    <cacheHierarchy uniqueName="[Datum dostave].[Kvartal]" caption="Kvartal" attribute="1" time="1" defaultMemberUniqueName="[Datum dostave].[Kvartal].[All]" allUniqueName="[Datum dostave].[Kvartal].[All]" dimensionUniqueName="[Datum dostave]" displayFolder="" count="2" unbalanced="0"/>
    <cacheHierarchy uniqueName="[Datum dostave].[Mjesec]" caption="Mjesec" attribute="1" time="1" defaultMemberUniqueName="[Datum dostave].[Mjesec].[All]" allUniqueName="[Datum dostave].[Mjesec].[All]" dimensionUniqueName="[Datum dostave]" displayFolder="" count="2" unbalanced="0"/>
    <cacheHierarchy uniqueName="[Društva].[Adresa 1]" caption="Adresa 1" attribute="1" defaultMemberUniqueName="[Društva].[Adresa 1].[Sva društva]" allUniqueName="[Društva].[Adresa 1].[Sva društva]" dimensionUniqueName="[Društva]" displayFolder="" count="2" unbalanced="0"/>
    <cacheHierarchy uniqueName="[Društva].[Adresa 2]" caption="Adresa 2" attribute="1" defaultMemberUniqueName="[Društva].[Adresa 2].[Sva društva]" allUniqueName="[Društva].[Adresa 2].[Sva društva]" dimensionUniqueName="[Društva]" displayFolder="" count="2" unbalanced="0"/>
    <cacheHierarchy uniqueName="[Društva].[Adresa 3]" caption="Adresa 3" attribute="1" defaultMemberUniqueName="[Društva].[Adresa 3].[Sva društva]" allUniqueName="[Društva].[Adresa 3].[Sva društva]" dimensionUniqueName="[Društva]" displayFolder="" count="2" unbalanced="0"/>
    <cacheHierarchy uniqueName="[Društva].[Adresa 4]" caption="Adresa 4" attribute="1" defaultMemberUniqueName="[Društva].[Adresa 4].[Sva društva]" allUniqueName="[Društva].[Adresa 4].[Sva društva]" dimensionUniqueName="[Društva]" displayFolder="" count="2" unbalanced="0"/>
    <cacheHierarchy uniqueName="[Društva].[Broj Pošte]" caption="Broj Pošte" attribute="1" defaultMemberUniqueName="[Društva].[Broj Pošte].[Sva društva]" allUniqueName="[Društva].[Broj Pošte].[Sva društva]" dimensionUniqueName="[Društva]" displayFolder="" count="2" unbalanced="0"/>
    <cacheHierarchy uniqueName="[Društva].[Članstvo HUO]" caption="Članstvo HUO" attribute="1" defaultMemberUniqueName="[Društva].[Članstvo HUO].[Sva društva]" allUniqueName="[Društva].[Članstvo HUO].[Sva društva]" dimensionUniqueName="[Društva]" displayFolder="" count="2" unbalanced="0"/>
    <cacheHierarchy uniqueName="[Društva].[Društvo]" caption="Društvo" attribute="1" defaultMemberUniqueName="[Društva].[Društvo].[Sva društva]" allUniqueName="[Društva].[Društvo].[Sva društva]" dimensionUniqueName="[Društva]" displayFolder="" count="2" unbalanced="0"/>
    <cacheHierarchy uniqueName="[Društva].[Država]" caption="Država" attribute="1" defaultMemberUniqueName="[Društva].[Država].[Sva društva]" allUniqueName="[Društva].[Država].[Sva društva]" dimensionUniqueName="[Društva]" displayFolder="" count="2" unbalanced="0"/>
    <cacheHierarchy uniqueName="[Društva].[Fax 1]" caption="Fax 1" attribute="1" defaultMemberUniqueName="[Društva].[Fax 1].[Sva društva]" allUniqueName="[Društva].[Fax 1].[Sva društva]" dimensionUniqueName="[Društva]" displayFolder="" count="2" unbalanced="0"/>
    <cacheHierarchy uniqueName="[Društva].[Fax 2]" caption="Fax 2" attribute="1" defaultMemberUniqueName="[Društva].[Fax 2].[Sva društva]" allUniqueName="[Društva].[Fax 2].[Sva društva]" dimensionUniqueName="[Društva]" displayFolder="" count="2" unbalanced="0"/>
    <cacheHierarchy uniqueName="[Društva].[Fax Stranka]" caption="Fax Stranka" attribute="1" defaultMemberUniqueName="[Društva].[Fax Stranka].[Sva društva]" allUniqueName="[Društva].[Fax Stranka].[Sva društva]" dimensionUniqueName="[Društva]" displayFolder="" count="2" unbalanced="0"/>
    <cacheHierarchy uniqueName="[Društva].[Hierarchy]" caption="Hierarchy" defaultMemberUniqueName="[Društva].[Hierarchy].[All]" allUniqueName="[Društva].[Hierarchy].[All]" allCaption="All" dimensionUniqueName="[Društva]" displayFolder="" count="3" unbalanced="0">
      <fieldsUsage count="2">
        <fieldUsage x="-1"/>
        <fieldUsage x="1"/>
      </fieldsUsage>
    </cacheHierarchy>
    <cacheHierarchy uniqueName="[Društva].[Kod Društva]" caption="Kod Društva" attribute="1" defaultMemberUniqueName="[Društva].[Kod Društva].[Sva društva]" allUniqueName="[Društva].[Kod Društva].[Sva društva]" dimensionUniqueName="[Društva]" displayFolder="" count="2" unbalanced="0"/>
    <cacheHierarchy uniqueName="[Društva].[Mail Adresa 1]" caption="Mail Adresa 1" attribute="1" defaultMemberUniqueName="[Društva].[Mail Adresa 1].[Sva društva]" allUniqueName="[Društva].[Mail Adresa 1].[Sva društva]" dimensionUniqueName="[Društva]" displayFolder="" count="2" unbalanced="0"/>
    <cacheHierarchy uniqueName="[Društva].[Mail Adresa 2]" caption="Mail Adresa 2" attribute="1" defaultMemberUniqueName="[Društva].[Mail Adresa 2].[Sva društva]" allUniqueName="[Društva].[Mail Adresa 2].[Sva društva]" dimensionUniqueName="[Društva]" displayFolder="" count="2" unbalanced="0"/>
    <cacheHierarchy uniqueName="[Društva].[Mail Stranka]" caption="Mail Stranka" attribute="1" defaultMemberUniqueName="[Društva].[Mail Stranka].[Sva društva]" allUniqueName="[Društva].[Mail Stranka].[Sva društva]" dimensionUniqueName="[Društva]" displayFolder="" count="2" unbalanced="0"/>
    <cacheHierarchy uniqueName="[Društva].[Matični Broj]" caption="Matični Broj" attribute="1" defaultMemberUniqueName="[Društva].[Matični Broj].[Sva društva]" allUniqueName="[Društva].[Matični Broj].[Sva društva]" dimensionUniqueName="[Društva]" displayFolder="" count="2" unbalanced="0"/>
    <cacheHierarchy uniqueName="[Društva].[OIB]" caption="OIB" attribute="1" defaultMemberUniqueName="[Društva].[OIB].[Sva društva]" allUniqueName="[Društva].[OIB].[Sva društva]" dimensionUniqueName="[Društva]" displayFolder="" count="2" unbalanced="0"/>
    <cacheHierarchy uniqueName="[Društva].[Podružnica]" caption="Podružnica" attribute="1" keyAttribute="1" defaultMemberUniqueName="[Društva].[Podružnica].[Sva društva]" allUniqueName="[Društva].[Podružnica].[Sva društva]" dimensionUniqueName="[Društva]" displayFolder="" count="2" unbalanced="0"/>
    <cacheHierarchy uniqueName="[Društva].[Telefon 1]" caption="Telefon 1" attribute="1" defaultMemberUniqueName="[Društva].[Telefon 1].[Sva društva]" allUniqueName="[Društva].[Telefon 1].[Sva društva]" dimensionUniqueName="[Društva]" displayFolder="" count="2" unbalanced="0"/>
    <cacheHierarchy uniqueName="[Društva].[Telefon 2]" caption="Telefon 2" attribute="1" defaultMemberUniqueName="[Društva].[Telefon 2].[Sva društva]" allUniqueName="[Društva].[Telefon 2].[Sva društva]" dimensionUniqueName="[Društva]" displayFolder="" count="2" unbalanced="0"/>
    <cacheHierarchy uniqueName="[Društva].[Telefon 3]" caption="Telefon 3" attribute="1" defaultMemberUniqueName="[Društva].[Telefon 3].[Sva društva]" allUniqueName="[Društva].[Telefon 3].[Sva društva]" dimensionUniqueName="[Društva]" displayFolder="" count="2" unbalanced="0"/>
    <cacheHierarchy uniqueName="[Društva].[Telefon Stranka]" caption="Telefon Stranka" attribute="1" defaultMemberUniqueName="[Društva].[Telefon Stranka].[Sva društva]" allUniqueName="[Društva].[Telefon Stranka].[Sva društva]" dimensionUniqueName="[Društva]" displayFolder="" count="2" unbalanced="0"/>
    <cacheHierarchy uniqueName="[Društva].[Web Adresa]" caption="Web Adresa" attribute="1" defaultMemberUniqueName="[Društva].[Web Adresa].[Sva društva]" allUniqueName="[Društva].[Web Adresa].[Sva društva]" dimensionUniqueName="[Društva]" displayFolder="" count="2" unbalanced="0"/>
    <cacheHierarchy uniqueName="[Godina Podatka].[Godina podatka]" caption="Godina podatka" attribute="1" keyAttribute="1" defaultMemberUniqueName="[Godina Podatka].[Godina podatka].[Sve]" allUniqueName="[Godina Podatka].[Godina podatka].[Sve]" dimensionUniqueName="[Godina Podatka]" displayFolder="" count="2" unbalanced="0">
      <fieldsUsage count="2">
        <fieldUsage x="-1"/>
        <fieldUsage x="7"/>
      </fieldsUsage>
    </cacheHierarchy>
    <cacheHierarchy uniqueName="[HUO Podatak].[HUOS]" caption="HUO Podatak.HUOS" attribute="1" defaultMemberUniqueName="[HUO Podatak].[HUOS].[Svi]" allUniqueName="[HUO Podatak].[HUOS].[Svi]" dimensionUniqueName="[HUO Podatak]" displayFolder="" count="2" unbalanced="0"/>
    <cacheHierarchy uniqueName="[HUO Podatak].[Opis2]" caption="HUO Podatak.Opis2" attribute="1" defaultMemberUniqueName="[HUO Podatak].[Opis2].[Svi]" allUniqueName="[HUO Podatak].[Opis2].[Svi]" dimensionUniqueName="[HUO Podatak]" displayFolder="" count="2" unbalanced="0"/>
    <cacheHierarchy uniqueName="[HUO Podatak].[Pomoćna]" caption="HUO Podatak.Pomoćna" attribute="1" keyAttribute="1" defaultMemberUniqueName="[HUO Podatak].[Pomoćna].[Svi]" allUniqueName="[HUO Podatak].[Pomoćna].[Svi]" dimensionUniqueName="[HUO Podatak]" displayFolder="" count="2" unbalanced="0"/>
    <cacheHierarchy uniqueName="[Measures]" caption="Measures" attribute="1" keyAttribute="1" defaultMemberUniqueName="[Measures].[Iznos bilance]" dimensionUniqueName="[Measures]" displayFolder="" measures="1" count="1" unbalanced="0">
      <fieldsUsage count="1">
        <fieldUsage x="8"/>
      </fieldsUsage>
    </cacheHierarchy>
    <cacheHierarchy uniqueName="[Oblici ugovaranja].[Oblik ugovaranja]" caption="Oblik ugovaranja" attribute="1" keyAttribute="1" defaultMemberUniqueName="[Oblici ugovaranja].[Oblik ugovaranja].[Svi]" allUniqueName="[Oblici ugovaranja].[Oblik ugovaranja].[Svi]" dimensionUniqueName="[Oblici ugovaranja]" displayFolder="" count="2" unbalanced="0"/>
    <cacheHierarchy uniqueName="[Podvrste osiguranja].[hPodvrsteOsiguranja]" caption="hPodvrsteOsiguranja" defaultMemberUniqueName="[Podvrste osiguranja].[hPodvrsteOsiguranja].[Sve]" allUniqueName="[Podvrste osiguranja].[hPodvrsteOsiguranja].[Sve]" dimensionUniqueName="[Podvrste osiguranja]" displayFolder="" count="5" unbalanced="0">
      <fieldsUsage count="4">
        <fieldUsage x="-1"/>
        <fieldUsage x="2"/>
        <fieldUsage x="3"/>
        <fieldUsage x="4"/>
      </fieldsUsage>
    </cacheHierarchy>
    <cacheHierarchy uniqueName="[Podvrste osiguranja].[Podvrsta osiguranja]" caption="Podvrsta osiguranja" attribute="1" keyAttribute="1" defaultMemberUniqueName="[Podvrste osiguranja].[Podvrsta osiguranja].[Sve]" allUniqueName="[Podvrste osiguranja].[Podvrsta osiguranja].[Sve]" dimensionUniqueName="[Podvrste osiguranja]" displayFolder="" count="2" unbalanced="0"/>
    <cacheHierarchy uniqueName="[Podvrste osiguranja].[Rizik]" caption="Rizik" attribute="1" defaultMemberUniqueName="[Podvrste osiguranja].[Rizik].[Sve]" allUniqueName="[Podvrste osiguranja].[Rizik].[Sve]" dimensionUniqueName="[Podvrste osiguranja]" displayFolder="Atributi" count="2" unbalanced="0"/>
    <cacheHierarchy uniqueName="[Podvrste osiguranja].[Skupina osiguranja]" caption="Skupina osiguranja" attribute="1" defaultMemberUniqueName="[Podvrste osiguranja].[Skupina osiguranja].[Sve]" allUniqueName="[Podvrste osiguranja].[Skupina osiguranja].[Sve]" dimensionUniqueName="[Podvrste osiguranja]" displayFolder="" count="2" unbalanced="0"/>
    <cacheHierarchy uniqueName="[Podvrste osiguranja].[Šifra podvrste osiguranja]" caption="Šifra podvrste osiguranja" attribute="1" defaultMemberUniqueName="[Podvrste osiguranja].[Šifra podvrste osiguranja].[Sve]" allUniqueName="[Podvrste osiguranja].[Šifra podvrste osiguranja].[Sve]" dimensionUniqueName="[Podvrste osiguranja]" displayFolder="Atributi" count="2" unbalanced="0"/>
    <cacheHierarchy uniqueName="[Podvrste osiguranja].[Šifra rizika]" caption="Šifra rizika" attribute="1" defaultMemberUniqueName="[Podvrste osiguranja].[Šifra rizika].[Sve]" allUniqueName="[Podvrste osiguranja].[Šifra rizika].[Sve]" dimensionUniqueName="[Podvrste osiguranja]" displayFolder="Atributi" count="2" unbalanced="0"/>
    <cacheHierarchy uniqueName="[Podvrste osiguranja].[Šifra vrste osiguranja]" caption="Šifra vrste osiguranja" attribute="1" defaultMemberUniqueName="[Podvrste osiguranja].[Šifra vrste osiguranja].[Sve]" allUniqueName="[Podvrste osiguranja].[Šifra vrste osiguranja].[Sve]" dimensionUniqueName="[Podvrste osiguranja]" displayFolder="Atributi" count="2" unbalanced="0"/>
    <cacheHierarchy uniqueName="[Podvrste osiguranja].[Vrsta osiguranja]" caption="Vrsta osiguranja" attribute="1" defaultMemberUniqueName="[Podvrste osiguranja].[Vrsta osiguranja].[Sve]" allUniqueName="[Podvrste osiguranja].[Vrsta osiguranja].[Sve]" dimensionUniqueName="[Podvrste osiguranja]" displayFolder="Atributi" count="2" unbalanced="0"/>
    <cacheHierarchy uniqueName="[Premijske grupe statistike].[Premijska grupa]" caption="Premijska grupa" attribute="1" keyAttribute="1" defaultMemberUniqueName="[Premijske grupe statistike].[Premijska grupa].[Sve]" allUniqueName="[Premijske grupe statistike].[Premijska grupa].[Sve]" dimensionUniqueName="[Premijske grupe statistike]" displayFolder="" count="2" unbalanced="0"/>
    <cacheHierarchy uniqueName="[Prodajni kanali].[Prodajni kanal]" caption="Prodajni kanal" attribute="1" keyAttribute="1" defaultMemberUniqueName="[Prodajni kanali].[Prodajni kanal].[Svi]" allUniqueName="[Prodajni kanali].[Prodajni kanal].[Svi]" dimensionUniqueName="[Prodajni kanali]" displayFolder="" count="2" unbalanced="0"/>
    <cacheHierarchy uniqueName="[RDG Pozicija].[Opis RDG pozicije]" caption="Opis RDG pozicije" attribute="1" defaultMemberUniqueName="[RDG Pozicija].[Opis RDG pozicije].[Sve]" allUniqueName="[RDG Pozicija].[Opis RDG pozicije].[Sve]" dimensionUniqueName="[RDG Pozicija]" displayFolder="" count="2" unbalanced="0"/>
    <cacheHierarchy uniqueName="[RDG Pozicija].[Oznaka RDG pozicije]" caption="Oznaka RDG pozicije" attribute="1" defaultMemberUniqueName="[RDG Pozicija].[Oznaka RDG pozicije].[Sve]" allUniqueName="[RDG Pozicija].[Oznaka RDG pozicije].[Sve]" dimensionUniqueName="[RDG Pozicija]" displayFolder="" count="2" unbalanced="0"/>
    <cacheHierarchy uniqueName="[RDG Pozicija].[RDG pozicija]" caption="RDG pozicija" attribute="1" keyAttribute="1" defaultMemberUniqueName="[RDG Pozicija].[RDG pozicija].[Sve]" allUniqueName="[RDG Pozicija].[RDG pozicija].[Sve]" dimensionUniqueName="[RDG Pozicija]" displayFolder="" count="2" unbalanced="0"/>
    <cacheHierarchy uniqueName="[Rizici].[hSkupineRiziciOsiguranja]" caption="hSkupineRiziciOsiguranja" defaultMemberUniqueName="[Rizici].[hSkupineRiziciOsiguranja].[Sve]" allUniqueName="[Rizici].[hSkupineRiziciOsiguranja].[Sve]" allCaption="Sve" dimensionUniqueName="[Rizici]" displayFolder="" count="4" unbalanced="0">
      <fieldsUsage count="4">
        <fieldUsage x="-1"/>
        <fieldUsage x="5"/>
        <fieldUsage x="6"/>
        <fieldUsage x="10"/>
      </fieldsUsage>
    </cacheHierarchy>
    <cacheHierarchy uniqueName="[Rizici].[Rizik]" caption="Rizik" attribute="1" keyAttribute="1" defaultMemberUniqueName="[Rizici].[Rizik].[Sve]" allUniqueName="[Rizici].[Rizik].[Sve]" dimensionUniqueName="[Rizici]" displayFolder="" count="2" unbalanced="0"/>
    <cacheHierarchy uniqueName="[Rizici].[Skupina osiguranja]" caption="Skupina osiguranja" attribute="1" defaultMemberUniqueName="[Rizici].[Skupina osiguranja].[Sve]" allUniqueName="[Rizici].[Skupina osiguranja].[Sve]" dimensionUniqueName="[Rizici]" displayFolder="" count="2" unbalanced="0"/>
    <cacheHierarchy uniqueName="[Rizici].[Šifra rizika]" caption="Šifra rizika" attribute="1" defaultMemberUniqueName="[Rizici].[Šifra rizika].[Sve]" allUniqueName="[Rizici].[Šifra rizika].[Sve]" dimensionUniqueName="[Rizici]" displayFolder="" count="2" unbalanced="0"/>
    <cacheHierarchy uniqueName="[Rizici].[Šifra vrste osiguranja]" caption="Šifra vrste osiguranja" attribute="1" defaultMemberUniqueName="[Rizici].[Šifra vrste osiguranja].[Sve]" allUniqueName="[Rizici].[Šifra vrste osiguranja].[Sve]" dimensionUniqueName="[Rizici]" displayFolder="" count="2" unbalanced="0"/>
    <cacheHierarchy uniqueName="[Rizici].[Vrsta osiguranja]" caption="Vrsta osiguranja" attribute="1" defaultMemberUniqueName="[Rizici].[Vrsta osiguranja].[Sve]" allUniqueName="[Rizici].[Vrsta osiguranja].[Sve]" dimensionUniqueName="[Rizici]" displayFolder="" count="2" unbalanced="0"/>
    <cacheHierarchy uniqueName="[Skupine osiguranja].[Skupina osiguranja]" caption="Skupina osiguranja" attribute="1" keyAttribute="1" defaultMemberUniqueName="[Skupine osiguranja].[Skupina osiguranja].[Sve]" allUniqueName="[Skupine osiguranja].[Skupina osiguranja].[Sve]" allCaption="Sve" dimensionUniqueName="[Skupine osiguranja]" displayFolder="" count="2" unbalanced="0">
      <fieldsUsage count="2">
        <fieldUsage x="-1"/>
        <fieldUsage x="9"/>
      </fieldsUsage>
    </cacheHierarchy>
    <cacheHierarchy uniqueName="[Stručne spreme].[Stručna sprema]" caption="Stručna sprema" attribute="1" keyAttribute="1" defaultMemberUniqueName="[Stručne spreme].[Stručna sprema].[Sve]" allUniqueName="[Stručne spreme].[Stručna sprema].[Sve]" dimensionUniqueName="[Stručne spreme]" displayFolder="" count="2" unbalanced="0"/>
    <cacheHierarchy uniqueName="[Učestalost podataka].[Redni broj učestalosti podatka]" caption="Redni broj učestalosti podatka" attribute="1" defaultMemberUniqueName="[Učestalost podataka].[Redni broj učestalosti podatka].[All]" allUniqueName="[Učestalost podataka].[Redni broj učestalosti podatka].[All]" dimensionUniqueName="[Učestalost podataka]" displayFolder="" count="2" unbalanced="0"/>
    <cacheHierarchy uniqueName="[Učestalost podataka].[Šifra učestalosti podatka]" caption="Šifra učestalosti podatka" attribute="1" defaultMemberUniqueName="[Učestalost podataka].[Šifra učestalosti podatka].[All]" allUniqueName="[Učestalost podataka].[Šifra učestalosti podatka].[All]" dimensionUniqueName="[Učestalost podataka]" displayFolder="" count="2" unbalanced="0"/>
    <cacheHierarchy uniqueName="[Učestalost podataka].[Učestalost podatka]" caption="Učestalost podatka" attribute="1" keyAttribute="1" defaultMemberUniqueName="[Učestalost podataka].[Učestalost podatka].[All]" allUniqueName="[Učestalost podataka].[Učestalost podatka].[All]" dimensionUniqueName="[Učestalost podataka]" displayFolder="" count="2" unbalanced="0">
      <fieldsUsage count="2">
        <fieldUsage x="-1"/>
        <fieldUsage x="0"/>
      </fieldsUsage>
    </cacheHierarchy>
    <cacheHierarchy uniqueName="[Verificirano].[HUOS]" caption="Verificirano.HUOS" attribute="1" defaultMemberUniqueName="[Verificirano].[HUOS].[Svi]" allUniqueName="[Verificirano].[HUOS].[Svi]" dimensionUniqueName="[Verificirano]" displayFolder="" count="2" unbalanced="0"/>
    <cacheHierarchy uniqueName="[Verificirano].[Opis2]" caption="Verificirano.Opis2" attribute="1" defaultMemberUniqueName="[Verificirano].[Opis2].[Svi]" allUniqueName="[Verificirano].[Opis2].[Svi]" dimensionUniqueName="[Verificirano]" displayFolder="" count="2" unbalanced="0"/>
    <cacheHierarchy uniqueName="[Verificirano].[Pomoćna]" caption="Verificirano.Pomoćna" attribute="1" keyAttribute="1" defaultMemberUniqueName="[Verificirano].[Pomoćna].[Svi]" allUniqueName="[Verificirano].[Pomoćna].[Svi]" dimensionUniqueName="[Verificirano]" displayFolder="" count="2" unbalanced="0"/>
    <cacheHierarchy uniqueName="[Vrste osiguranja].[hSkupineVrsteOsiguranja]" caption="hSkupineVrsteOsiguranja" defaultMemberUniqueName="[Vrste osiguranja].[hSkupineVrsteOsiguranja].[Sve]" allUniqueName="[Vrste osiguranja].[hSkupineVrsteOsiguranja].[Sve]" allCaption="Sve" dimensionUniqueName="[Vrste osiguranja]" displayFolder="" count="3" unbalanced="0">
      <fieldsUsage count="3">
        <fieldUsage x="-1"/>
        <fieldUsage x="11"/>
        <fieldUsage x="12"/>
      </fieldsUsage>
    </cacheHierarchy>
    <cacheHierarchy uniqueName="[Vrste osiguranja].[Skupina osiguranja]" caption="Skupina osiguranja" attribute="1" defaultMemberUniqueName="[Vrste osiguranja].[Skupina osiguranja].[Sve]" allUniqueName="[Vrste osiguranja].[Skupina osiguranja].[Sve]" dimensionUniqueName="[Vrste osiguranja]" displayFolder="" count="2" unbalanced="0"/>
    <cacheHierarchy uniqueName="[Vrste osiguranja].[Šifra vrste osiguranja]" caption="Šifra vrste osiguranja" attribute="1" defaultMemberUniqueName="[Vrste osiguranja].[Šifra vrste osiguranja].[Sve]" allUniqueName="[Vrste osiguranja].[Šifra vrste osiguranja].[Sve]" dimensionUniqueName="[Vrste osiguranja]" displayFolder="" count="2" unbalanced="0"/>
    <cacheHierarchy uniqueName="[Vrste osiguranja].[Vrsta osiguranja]" caption="Vrsta osiguranja" attribute="1" keyAttribute="1" defaultMemberUniqueName="[Vrste osiguranja].[Vrsta osiguranja].[Sve]" allUniqueName="[Vrste osiguranja].[Vrsta osiguranja].[Sve]" dimensionUniqueName="[Vrste osiguranja]" displayFolder="" count="2" unbalanced="0"/>
    <cacheHierarchy uniqueName="[Vrste osigurateljno tehničkih pričuva].[Vrste osigurateljno tehničke pričuve]" caption="Vrste osigurateljno tehničke pričuve" attribute="1" keyAttribute="1" defaultMemberUniqueName="[Vrste osigurateljno tehničkih pričuva].[Vrste osigurateljno tehničke pričuve].[Sve]" allUniqueName="[Vrste osigurateljno tehničkih pričuva].[Vrste osigurateljno tehničke pričuve].[Sve]" dimensionUniqueName="[Vrste osigurateljno tehničkih pričuva]" displayFolder="" count="2" unbalanced="0"/>
    <cacheHierarchy uniqueName="[Measures].[Iznos bilance]" caption="Iznos bilance" measure="1" displayFolder="" measureGroup="Bilanca" count="0"/>
    <cacheHierarchy uniqueName="[Measures].[Broj osiguranja- rizici]" caption="Broj osiguranja- rizici" measure="1" displayFolder="" measureGroup="Rizici" count="0"/>
    <cacheHierarchy uniqueName="[Measures].[Zaračunata bruto premija osiguranja- rizici]" caption="Zaračunata bruto premija osiguranja- rizici" measure="1" displayFolder="" measureGroup="Rizici" count="0"/>
    <cacheHierarchy uniqueName="[Measures].[Stanje prijenosne premije bruto 0101- rizici]" caption="Stanje prijenosne premije bruto 0101- rizici" measure="1" displayFolder="" measureGroup="Rizici" count="0"/>
    <cacheHierarchy uniqueName="[Measures].[Stanje prijenosne premije bruto 3112- rizici]" caption="Stanje prijenosne premije bruto 3112- rizici" measure="1" displayFolder="" measureGroup="Rizici" count="0"/>
    <cacheHierarchy uniqueName="[Measures].[Broj šteta - rizici]" caption="Broj šteta - rizici" measure="1" displayFolder="" measureGroup="Rizici" count="0"/>
    <cacheHierarchy uniqueName="[Measures].[Likvidirane štete bruto - rizici]" caption="Likvidirane štete bruto - rizici" measure="1" displayFolder="" measureGroup="Rizici" count="0"/>
    <cacheHierarchy uniqueName="[Measures].[Stanje pričuva šteta bruto 0101 - rizici]" caption="Stanje pričuva šteta bruto 0101 - rizici" measure="1" displayFolder="" measureGroup="Rizici" count="0"/>
    <cacheHierarchy uniqueName="[Measures].[Stanje pričuva šteta bruto 3112 - rizici]" caption="Stanje pričuva šteta bruto 3112 - rizici" measure="1" displayFolder="" measureGroup="Rizici" count="0"/>
    <cacheHierarchy uniqueName="[Measures].[Broj šteta u pričuvi 0101 - rizici]" caption="Broj šteta u pričuvi 0101 - rizici" measure="1" displayFolder="" measureGroup="Rizici" count="0"/>
    <cacheHierarchy uniqueName="[Measures].[Zaračunata bruto premija osiguranja- rizici EUR]" caption="Zaračunata bruto premija osiguranja- rizici EUR" measure="1" displayFolder="Rizici EUR" measureGroup="Rizici" count="0"/>
    <cacheHierarchy uniqueName="[Measures].[Stanje prijenosne premije bruto 0101- rizici EUR]" caption="Stanje prijenosne premije bruto 0101- rizici EUR" measure="1" displayFolder="Rizici EUR" measureGroup="Rizici" count="0"/>
    <cacheHierarchy uniqueName="[Measures].[Stanje prijenosne premije bruto 3112- rizici EUR]" caption="Stanje prijenosne premije bruto 3112- rizici EUR" measure="1" displayFolder="Rizici EUR" measureGroup="Rizici" count="0"/>
    <cacheHierarchy uniqueName="[Measures].[Likvidirane štete bruto - rizici EUR]" caption="Likvidirane štete bruto - rizici EUR" measure="1" displayFolder="Rizici EUR" measureGroup="Rizici" count="0"/>
    <cacheHierarchy uniqueName="[Measures].[Stanje pričuva šteta bruto 0101 - rizici EUR]" caption="Stanje pričuva šteta bruto 0101 - rizici EUR" measure="1" displayFolder="Rizici EUR" measureGroup="Rizici" count="0"/>
    <cacheHierarchy uniqueName="[Measures].[Stanje pričuva šteta bruto 3112 - rizici EUR]" caption="Stanje pričuva šteta bruto 3112 - rizici EUR" measure="1" displayFolder="Rizici EUR" measureGroup="Rizici" count="0"/>
    <cacheHierarchy uniqueName="[Measures].[2_Premije predane u reosiguranje]" caption="2_Premije predane u reosiguranje" measure="1" displayFolder="" measureGroup="Statistika po vrstama osiguranja" count="0"/>
    <cacheHierarchy uniqueName="[Measures].[2_Promjena bruto pričuva prijenosnih premija PM]" caption="2_Promjena bruto pričuva prijenosnih premija PM" measure="1" displayFolder="" measureGroup="Statistika po vrstama osiguranja" count="0"/>
    <cacheHierarchy uniqueName="[Measures].[2_Promjena pričuva prijenosnih premija udio reosiguranja PM]" caption="2_Promjena pričuva prijenosnih premija udio reosiguranja PM" measure="1" displayFolder="" measureGroup="Statistika po vrstama osiguranja" count="0"/>
    <cacheHierarchy uniqueName="[Measures].[3_Struktura premije tehnička]" caption="3_Struktura premije tehnička" measure="1" displayFolder="" measureGroup="Statistika po vrstama osiguranja" count="0"/>
    <cacheHierarchy uniqueName="[Measures].[3_Struktura premije preventiva]" caption="3_Struktura premije preventiva" measure="1" displayFolder="" measureGroup="Statistika po vrstama osiguranja" count="0"/>
    <cacheHierarchy uniqueName="[Measures].[3_Struktura premije djelatnost]" caption="3_Struktura premije djelatnost" measure="1" displayFolder="" measureGroup="Statistika po vrstama osiguranja" count="0"/>
    <cacheHierarchy uniqueName="[Measures].[5_Udio reosiguranja u štetama]" caption="5_Udio reosiguranja u štetama" measure="1" displayFolder="" measureGroup="Statistika po vrstama osiguranja" count="0"/>
    <cacheHierarchy uniqueName="[Measures].[5_Promjena pričuva za štete udio reosiguranja PM]" caption="5_Promjena pričuva za štete udio reosiguranja PM" measure="1" displayFolder="" measureGroup="Statistika po vrstama osiguranja" count="0"/>
    <cacheHierarchy uniqueName="[Measures].[5_Promjena bruto pričuva za štete PM]" caption="5_Promjena bruto pričuva za štete PM" measure="1" displayFolder="" measureGroup="Statistika po vrstama osiguranja" count="0"/>
    <cacheHierarchy uniqueName="[Measures].[6_Broj šteta prijavljenih u godini]" caption="6_Broj šteta prijavljenih u godini" measure="1" displayFolder="" measureGroup="Statistika po vrstama osiguranja" count="0"/>
    <cacheHierarchy uniqueName="[Measures].[6_Broj šteta riješenih u godini otklonjene]" caption="6_Broj šteta riješenih u godini otklonjene" measure="1" displayFolder="" measureGroup="Statistika po vrstama osiguranja" count="0"/>
    <cacheHierarchy uniqueName="[Measures].[6_Broj šteta u sudskom Sporu]" caption="6_Broj šteta u sudskom Sporu" measure="1" displayFolder="" measureGroup="Statistika po vrstama osiguranja" count="0"/>
    <cacheHierarchy uniqueName="[Measures].[6_Broj šteta u arbitražnom postupku]" caption="6_Broj šteta u arbitražnom postupku" measure="1" displayFolder="" measureGroup="Statistika po vrstama osiguranja" count="0"/>
    <cacheHierarchy uniqueName="[Measures].[6_Broj nereješenih šteta na 0101]" caption="6_Broj nereješenih šteta na 0101" measure="1" displayFolder="" measureGroup="Statistika po vrstama osiguranja" count="0"/>
    <cacheHierarchy uniqueName="[Measures].[7_Stanje pričuva preijnosna premija bruto]" caption="7_Stanje pričuva preijnosna premija bruto" measure="1" displayFolder="" measureGroup="Statistika po vrstama osiguranja" count="0"/>
    <cacheHierarchy uniqueName="[Measures].[7_Stanje pričuva udio reosiguranja]" caption="7_Stanje pričuva udio reosiguranja" measure="1" displayFolder="" measureGroup="Statistika po vrstama osiguranja" count="0"/>
    <cacheHierarchy uniqueName="[Measures].[81_Pričuve za prijavljene štete bruto]" caption="81_Pričuve za prijavljene štete bruto" measure="1" displayFolder="" measureGroup="Statistika po vrstama osiguranja" count="0"/>
    <cacheHierarchy uniqueName="[Measures].[81_Pričuve za nastale a neprijavljene štete bruto]" caption="81_Pričuve za nastale a neprijavljene štete bruto" measure="1" displayFolder="" measureGroup="Statistika po vrstama osiguranja" count="0"/>
    <cacheHierarchy uniqueName="[Measures].[81_Pričuve za rente bruto]" caption="81_Pričuve za rente bruto" measure="1" displayFolder="" measureGroup="Statistika po vrstama osiguranja" count="0"/>
    <cacheHierarchy uniqueName="[Measures].[81_Pričuve za troškove obrade šteta bruto]" caption="81_Pričuve za troškove obrade šteta bruto" measure="1" displayFolder="" measureGroup="Statistika po vrstama osiguranja" count="0"/>
    <cacheHierarchy uniqueName="[Measures].[81_Udio reosiguranja u pričuvi šteta]" caption="81_Udio reosiguranja u pričuvi šteta" measure="1" displayFolder="" measureGroup="Statistika po vrstama osiguranja" count="0"/>
    <cacheHierarchy uniqueName="[Measures].[9_Pričuve za bonuse i popuste bruto]" caption="9_Pričuve za bonuse i popuste bruto" measure="1" displayFolder="" measureGroup="Statistika po vrstama osiguranja" count="0"/>
    <cacheHierarchy uniqueName="[Measures].[9_Pričuve udio reosiguranja]" caption="9_Pričuve udio reosiguranja" measure="1" displayFolder="" measureGroup="Statistika po vrstama osiguranja" count="0"/>
    <cacheHierarchy uniqueName="[Measures].[10_Pričuve za izravnavanje kolebanje šteta]" caption="10_Pričuve za izravnavanje kolebanje šteta" measure="1" displayFolder="" measureGroup="Statistika po vrstama osiguranja" count="0"/>
    <cacheHierarchy uniqueName="[Measures].[11_Ostale osigurateljno tehničke pričuve bruto]" caption="11_Ostale osigurateljno tehničke pričuve bruto" measure="1" displayFolder="" measureGroup="Statistika po vrstama osiguranja" count="0"/>
    <cacheHierarchy uniqueName="[Measures].[11_Ostale osigurateljno tehničke pričuve udio reosiguranja]" caption="11_Ostale osigurateljno tehničke pričuve udio reosiguranja" measure="1" displayFolder="" measureGroup="Statistika po vrstama osiguranja" count="0"/>
    <cacheHierarchy uniqueName="[Measures].[15_Troškovi uprave amortizacija bez građevinskih objekata]" caption="15_Troškovi uprave amortizacija bez građevinskih objekata" measure="1" displayFolder="" measureGroup="Statistika po vrstama osiguranja" count="0"/>
    <cacheHierarchy uniqueName="[Measures].[15_Troškovi uprave plaće porezi i doprinosi]" caption="15_Troškovi uprave plaće porezi i doprinosi" measure="1" displayFolder="" measureGroup="Statistika po vrstama osiguranja" count="0"/>
    <cacheHierarchy uniqueName="[Measures].[15_Troškovi uprave ostali troškovi]" caption="15_Troškovi uprave ostali troškovi" measure="1" displayFolder="" measureGroup="Statistika po vrstama osiguranja" count="0"/>
    <cacheHierarchy uniqueName="[Measures].[15_Provizija od reosiguratelja i udio u dobiti]" caption="15_Provizija od reosiguratelja i udio u dobiti" measure="1" displayFolder="" measureGroup="Statistika po vrstama osiguranja" count="0"/>
    <cacheHierarchy uniqueName="[Measures].[16_Troškovi pribave provizija]" caption="16_Troškovi pribave provizija" measure="1" displayFolder="" measureGroup="Statistika po vrstama osiguranja" count="0"/>
    <cacheHierarchy uniqueName="[Measures].[16_Troškovi pribave ostali]" caption="16_Troškovi pribave ostali" measure="1" displayFolder="" measureGroup="Statistika po vrstama osiguranja" count="0"/>
    <cacheHierarchy uniqueName="[Measures].[16_Promjena razgraničenih troškova pribave PM]" caption="16_Promjena razgraničenih troškova pribave PM" measure="1" displayFolder="" measureGroup="Statistika po vrstama osiguranja" count="0"/>
    <cacheHierarchy uniqueName="[Measures].[16_Stanje razgraničenih troškova Pribave3112]" caption="16_Stanje razgraničenih troškova Pribave3112" measure="1" displayFolder="" measureGroup="Statistika po vrstama osiguranja" count="0"/>
    <cacheHierarchy uniqueName="[Measures].[2_Premije Predane U Reosiguranje EUR]" caption="2_Premije Predane U Reosiguranje EUR" measure="1" displayFolder="2_EUR" measureGroup="Statistika po vrstama osiguranja" count="0"/>
    <cacheHierarchy uniqueName="[Measures].[2_Promjena Bruto Pricuva Prijenosnih Premija PM EUR]" caption="2_Promjena Bruto Pricuva Prijenosnih Premija PM EUR" measure="1" displayFolder="2_EUR" measureGroup="Statistika po vrstama osiguranja" count="0"/>
    <cacheHierarchy uniqueName="[Measures].[2_Promjena Pricuva Prijenosnih Premija Udio Reosiguranja PM EUR]" caption="2_Promjena Pricuva Prijenosnih Premija Udio Reosiguranja PM EUR" measure="1" displayFolder="2_EUR" measureGroup="Statistika po vrstama osiguranja" count="0"/>
    <cacheHierarchy uniqueName="[Measures].[3_Struktura Premije Tehnicka EUR]" caption="3_Struktura Premije Tehnicka EUR" measure="1" displayFolder="3_EUR" measureGroup="Statistika po vrstama osiguranja" count="0"/>
    <cacheHierarchy uniqueName="[Measures].[3_Struktura Premije Preventiva EUR]" caption="3_Struktura Premije Preventiva EUR" measure="1" displayFolder="3_EUR" measureGroup="Statistika po vrstama osiguranja" count="0"/>
    <cacheHierarchy uniqueName="[Measures].[3_Struktura Premije Djelatnost EUR]" caption="3_Struktura Premije Djelatnost EUR" measure="1" displayFolder="3_EUR" measureGroup="Statistika po vrstama osiguranja" count="0"/>
    <cacheHierarchy uniqueName="[Measures].[13_Broj osiguranja]" caption="13_Broj osiguranja" measure="1" displayFolder="" measureGroup="Statistika po rizicima" count="0"/>
    <cacheHierarchy uniqueName="[Measures].[13_Broj osiguranih osoba aktivne police kraj obračunskoga razdoblja]" caption="13_Broj osiguranih osoba aktivne police kraj obračunskoga razdoblja" measure="1" displayFolder="" measureGroup="Statistika po rizicima" count="0"/>
    <cacheHierarchy uniqueName="[Measures].[13_Iznos ugovorenih svota godišnjih renti s dodijeljenom dobiti]" caption="13_Iznos ugovorenih svota godišnjih renti s dodijeljenom dobiti" measure="1" displayFolder="" measureGroup="Statistika po rizicima" count="0"/>
    <cacheHierarchy uniqueName="[Measures].[13_Iznos godišnjih bruto premija policiranih]" caption="13_Iznos godišnjih bruto premija policiranih" measure="1" displayFolder="" measureGroup="Statistika po rizicima" count="0"/>
    <cacheHierarchy uniqueName="[Measures].[13_Ukalkulirani troškovi u bruto premiji]" caption="13_Ukalkulirani troškovi u bruto premiji" measure="1" displayFolder="" measureGroup="Statistika po rizicima" count="0"/>
    <cacheHierarchy uniqueName="[Measures].[13_Režijski dodatak iz premije]" caption="13_Režijski dodatak iz premije" measure="1" displayFolder="" measureGroup="Statistika po rizicima" count="0"/>
    <cacheHierarchy uniqueName="[Measures].[13_Bruto iznos matematičke pričuve cilmeriziran]" caption="13_Bruto iznos matematičke pričuve cilmeriziran" measure="1" displayFolder="" measureGroup="Statistika po rizicima" count="0"/>
    <cacheHierarchy uniqueName="[Measures].[13_Udio reosiguranja]" caption="13_Udio reosiguranja" measure="1" displayFolder="" measureGroup="Statistika po rizicima" count="0"/>
    <cacheHierarchy uniqueName="[Measures].[13_Iznos priznatog neamortiziranog troška provizije zaključenja osiguranja]" caption="13_Iznos priznatog neamortiziranog troška provizije zaključenja osiguranja" measure="1" displayFolder="" measureGroup="Statistika po rizicima" count="0"/>
    <cacheHierarchy uniqueName="[Measures].[13_Bruto iznos tehničke pričuve]" caption="13_Bruto iznos tehničke pričuve" measure="1" displayFolder="" measureGroup="Statistika po rizicima" count="0"/>
    <cacheHierarchy uniqueName="[Measures].[17_Broj osiguranih osoba tijekom godine]" caption="17_Broj osiguranih osoba tijekom godine" measure="1" displayFolder="" measureGroup="Statistika po rizicima" count="0"/>
    <cacheHierarchy uniqueName="[Measures].[17_Broj osiguranih osoba aktivne police3112]" caption="17_Broj osiguranih osoba aktivne police3112" measure="1" displayFolder="" measureGroup="Statistika po rizicima" count="0"/>
    <cacheHierarchy uniqueName="[Measures].[18_Broj osiguranih osoba tijekom godine u tuzemstvu]" caption="18_Broj osiguranih osoba tijekom godine u tuzemstvu" measure="1" displayFolder="" measureGroup="Statistika po rizicima" count="0"/>
    <cacheHierarchy uniqueName="[Measures].[18_Broj osiguranih osoba tijekom godine u inozemstvu]" caption="18_Broj osiguranih osoba tijekom godine u inozemstvu" measure="1" displayFolder="" measureGroup="Statistika po rizicima" count="0"/>
    <cacheHierarchy uniqueName="[Measures].[18_Broj osiguranih osoba aktivne police 3112 u tuzemstvu]" caption="18_Broj osiguranih osoba aktivne police 3112 u tuzemstvu" measure="1" displayFolder="" measureGroup="Statistika po rizicima" count="0"/>
    <cacheHierarchy uniqueName="[Measures].[18_Broj osiguranih osoba aktivne police 3112 u inozemstvu]" caption="18_Broj osiguranih osoba aktivne police 3112 u inozemstvu" measure="1" displayFolder="" measureGroup="Statistika po rizicima" count="0"/>
    <cacheHierarchy uniqueName="[Measures].[221_Broj osiguranja]" caption="221_Broj osiguranja" measure="1" displayFolder="" measureGroup="Statistika po rizicima" count="0"/>
    <cacheHierarchy uniqueName="[Measures].[221_Broj osiguranih objekata]" caption="221_Broj osiguranih objekata" measure="1" displayFolder="" measureGroup="Statistika po rizicima" count="0"/>
    <cacheHierarchy uniqueName="[Measures].[221_Zaračunata bruto premija]" caption="221_Zaračunata bruto premija" measure="1" displayFolder="" measureGroup="Statistika po rizicima" count="0"/>
    <cacheHierarchy uniqueName="[Measures].[221_Zaračunata funkcionalna premija]" caption="221_Zaračunata funkcionalna premija" measure="1" displayFolder="" measureGroup="Statistika po rizicima" count="0"/>
    <cacheHierarchy uniqueName="[Measures].[221_Stanje prijenosne premije bruto 0101]" caption="221_Stanje prijenosne premije bruto 0101" measure="1" displayFolder="" measureGroup="Statistika po rizicima" count="0"/>
    <cacheHierarchy uniqueName="[Measures].[221_Stanje prijenosne premije bruto 3112]" caption="221_Stanje prijenosne premije bruto 3112" measure="1" displayFolder="" measureGroup="Statistika po rizicima" count="0"/>
    <cacheHierarchy uniqueName="[Measures].[222_Broj likvidiranih šteta osobe]" caption="222_Broj likvidiranih šteta osobe" measure="1" displayFolder="" measureGroup="Statistika po rizicima" count="0"/>
    <cacheHierarchy uniqueName="[Measures].[222_Broj likvidiranih šteta stvari]" caption="222_Broj likvidiranih šteta stvari" measure="1" displayFolder="" measureGroup="Statistika po rizicima" count="0"/>
    <cacheHierarchy uniqueName="[Measures].[222_Likvidirane štete iznosi bruto odšteta osobe]" caption="222_Likvidirane štete iznosi bruto odšteta osobe" measure="1" displayFolder="" measureGroup="Statistika po rizicima" count="0"/>
    <cacheHierarchy uniqueName="[Measures].[222_Likvidirane štete iznosi bruto odšteta stvari]" caption="222_Likvidirane štete iznosi bruto odšteta stvari" measure="1" displayFolder="" measureGroup="Statistika po rizicima" count="0"/>
    <cacheHierarchy uniqueName="[Measures].[222_Pričuve broj šteta na osobama]" caption="222_Pričuve broj šteta na osobama" measure="1" displayFolder="" measureGroup="Statistika po rizicima" count="0"/>
    <cacheHierarchy uniqueName="[Measures].[222_Pričuve broj šteta na stvarima]" caption="222_Pričuve broj šteta na stvarima" measure="1" displayFolder="" measureGroup="Statistika po rizicima" count="0"/>
    <cacheHierarchy uniqueName="[Measures].[222_Pričuve rezervirani bruto iznosi odšteta osobe]" caption="222_Pričuve rezervirani bruto iznosi odšteta osobe" measure="1" displayFolder="" measureGroup="Statistika po rizicima" count="0"/>
    <cacheHierarchy uniqueName="[Measures].[222_Pričuve rezervirani bruto iznosi odšteta stvari]" caption="222_Pričuve rezervirani bruto iznosi odšteta stvari" measure="1" displayFolder="" measureGroup="Statistika po rizicima" count="0"/>
    <cacheHierarchy uniqueName="[Measures].[191_Broj ugovora o osiguranju]" caption="191_Broj ugovora o osiguranju" measure="1" displayFolder="" measureGroup="Statistike po podvrstama osiguranja" count="0"/>
    <cacheHierarchy uniqueName="[Measures].[191_Zaračunata bruto premija]" caption="191_Zaračunata bruto premija" measure="1" displayFolder="" measureGroup="Statistike po podvrstama osiguranja" count="0"/>
    <cacheHierarchy uniqueName="[Measures].[191_Zaračunata funkcionalna premija]" caption="191_Zaračunata funkcionalna premija" measure="1" displayFolder="" measureGroup="Statistike po podvrstama osiguranja" count="0"/>
    <cacheHierarchy uniqueName="[Measures].[191_Stanje prijenosne premije bruto 0101]" caption="191_Stanje prijenosne premije bruto 0101" measure="1" displayFolder="" measureGroup="Statistike po podvrstama osiguranja" count="0"/>
    <cacheHierarchy uniqueName="[Measures].[191_Stanje prijenosne premije bruto 3112]" caption="191_Stanje prijenosne premije bruto 3112" measure="1" displayFolder="" measureGroup="Statistike po podvrstama osiguranja" count="0"/>
    <cacheHierarchy uniqueName="[Measures].[192_Broj likvidiranih šteta smrt]" caption="192_Broj likvidiranih šteta smrt" measure="1" displayFolder="" measureGroup="Statistike po podvrstama osiguranja" count="0"/>
    <cacheHierarchy uniqueName="[Measures].[192_Broj likvidiranih šteta trajni invaliditet]" caption="192_Broj likvidiranih šteta trajni invaliditet" measure="1" displayFolder="" measureGroup="Statistike po podvrstama osiguranja" count="0"/>
    <cacheHierarchy uniqueName="[Measures].[192_Broj likvidiranih šteta ostalo]" caption="192_Broj likvidiranih šteta ostalo" measure="1" displayFolder="" measureGroup="Statistike po podvrstama osiguranja" count="0"/>
    <cacheHierarchy uniqueName="[Measures].[192_Iznos likvidiranih šteta smrt]" caption="192_Iznos likvidiranih šteta smrt" measure="1" displayFolder="" measureGroup="Statistike po podvrstama osiguranja" count="0"/>
    <cacheHierarchy uniqueName="[Measures].[192_Iznos likvidiranih šteta trajni invaliditet]" caption="192_Iznos likvidiranih šteta trajni invaliditet" measure="1" displayFolder="" measureGroup="Statistike po podvrstama osiguranja" count="0"/>
    <cacheHierarchy uniqueName="[Measures].[192_Iznos likvidiranih šteta ostalo]" caption="192_Iznos likvidiranih šteta ostalo" measure="1" displayFolder="" measureGroup="Statistike po podvrstama osiguranja" count="0"/>
    <cacheHierarchy uniqueName="[Measures].[192_Broj pričuva šteta smrt]" caption="192_Broj pričuva šteta smrt" measure="1" displayFolder="" measureGroup="Statistike po podvrstama osiguranja" count="0"/>
    <cacheHierarchy uniqueName="[Measures].[192_Broj pričuva šteta trajni invaliditet]" caption="192_Broj pričuva šteta trajni invaliditet" measure="1" displayFolder="" measureGroup="Statistike po podvrstama osiguranja" count="0"/>
    <cacheHierarchy uniqueName="[Measures].[192_Broj pričuva šteta otalo]" caption="192_Broj pričuva šteta otalo" measure="1" displayFolder="" measureGroup="Statistike po podvrstama osiguranja" count="0"/>
    <cacheHierarchy uniqueName="[Measures].[192_Rezervirani iznos pričuva šteta bruto smrt]" caption="192_Rezervirani iznos pričuva šteta bruto smrt" measure="1" displayFolder="" measureGroup="Statistike po podvrstama osiguranja" count="0"/>
    <cacheHierarchy uniqueName="[Measures].[192_Rezervirani iznos pričuva šteta bruto trajni invaliditet]" caption="192_Rezervirani iznos pričuva šteta bruto trajni invaliditet" measure="1" displayFolder="" measureGroup="Statistike po podvrstama osiguranja" count="0"/>
    <cacheHierarchy uniqueName="[Measures].[192_Rezervirani iznos pričuva šteta bruto ostalo]" caption="192_Rezervirani iznos pričuva šteta bruto ostalo" measure="1" displayFolder="" measureGroup="Statistike po podvrstama osiguranja" count="0"/>
    <cacheHierarchy uniqueName="[Measures].[201_Broj osiguranja]" caption="201_Broj osiguranja" measure="1" displayFolder="" measureGroup="Statistike po podvrstama osiguranja" count="0"/>
    <cacheHierarchy uniqueName="[Measures].[201_Broj osiguranih osoba]" caption="201_Broj osiguranih osoba" measure="1" displayFolder="" measureGroup="Statistike po podvrstama osiguranja" count="0"/>
    <cacheHierarchy uniqueName="[Measures].[201_Zaračunata bruto premija osiguranja]" caption="201_Zaračunata bruto premija osiguranja" measure="1" displayFolder="" measureGroup="Statistike po podvrstama osiguranja" count="0"/>
    <cacheHierarchy uniqueName="[Measures].[201_Zaračunata funkcionalna premija]" caption="201_Zaračunata funkcionalna premija" measure="1" displayFolder="" measureGroup="Statistike po podvrstama osiguranja" count="0"/>
    <cacheHierarchy uniqueName="[Measures].[201_Stanje prijenosne premije bruto 0101]" caption="201_Stanje prijenosne premije bruto 0101" measure="1" displayFolder="" measureGroup="Statistike po podvrstama osiguranja" count="0"/>
    <cacheHierarchy uniqueName="[Measures].[201_Stanje prijenosne premije bruto 3112]" caption="201_Stanje prijenosne premije bruto 3112" measure="1" displayFolder="" measureGroup="Statistike po podvrstama osiguranja" count="0"/>
    <cacheHierarchy uniqueName="[Measures].[202_Broj šteta za ozljede na radu]" caption="202_Broj šteta za ozljede na radu" measure="1" displayFolder="" measureGroup="Statistike po podvrstama osiguranja" count="0"/>
    <cacheHierarchy uniqueName="[Measures].[202_Broj šteta za profesionalne bolesti]" caption="202_Broj šteta za profesionalne bolesti" measure="1" displayFolder="" measureGroup="Statistike po podvrstama osiguranja" count="0"/>
    <cacheHierarchy uniqueName="[Measures].[202_Likvidirane štete bruto za ozljede na radu]" caption="202_Likvidirane štete bruto za ozljede na radu" measure="1" displayFolder="" measureGroup="Statistike po podvrstama osiguranja" count="0"/>
    <cacheHierarchy uniqueName="[Measures].[202_Likvidirane štete bruto za profesionalne bolesti]" caption="202_Likvidirane štete bruto za profesionalne bolesti" measure="1" displayFolder="" measureGroup="Statistike po podvrstama osiguranja" count="0"/>
    <cacheHierarchy uniqueName="[Measures].[202_Broj šteta u Pričuvi za ozljede na radu i profesionalne bolesti 0101]" caption="202_Broj šteta u Pričuvi za ozljede na radu i profesionalne bolesti 0101" measure="1" displayFolder="" measureGroup="Statistike po podvrstama osiguranja" count="0"/>
    <cacheHierarchy uniqueName="[Measures].[202_Broj šteta u Pričuvi za ozljede na radu i profesionalne bolesti 3112]" caption="202_Broj šteta u Pričuvi za ozljede na radu i profesionalne bolesti 3112" measure="1" displayFolder="" measureGroup="Statistike po podvrstama osiguranja" count="0"/>
    <cacheHierarchy uniqueName="[Measures].[202_Štete u pričuvi za ozljede na radu i profesionalne bolesti bruto 0101]" caption="202_Štete u pričuvi za ozljede na radu i profesionalne bolesti bruto 0101" measure="1" displayFolder="" measureGroup="Statistike po podvrstama osiguranja" count="0"/>
    <cacheHierarchy uniqueName="[Measures].[202_Štete u pričuvi za ozljede na radu i profesionalne bolesti bruto 3112]" caption="202_Štete u pričuvi za ozljede na radu i profesionalne bolesti bruto 3112" measure="1" displayFolder="" measureGroup="Statistike po podvrstama osiguranja" count="0"/>
    <cacheHierarchy uniqueName="[Measures].[211_Broj osiguranja]" caption="211_Broj osiguranja" measure="1" displayFolder="" measureGroup="Statistike po premijskim grupama" count="0"/>
    <cacheHierarchy uniqueName="[Measures].[211_Zaračunata bruto premija]" caption="211_Zaračunata bruto premija" measure="1" displayFolder="" measureGroup="Statistike po premijskim grupama" count="0"/>
    <cacheHierarchy uniqueName="[Measures].[211_Zaračunata funkcionalna premija]" caption="211_Zaračunata funkcionalna premija" measure="1" displayFolder="" measureGroup="Statistike po premijskim grupama" count="0"/>
    <cacheHierarchy uniqueName="[Measures].[211_Stanje prijenosnih premija bruto 0101]" caption="211_Stanje prijenosnih premija bruto 0101" measure="1" displayFolder="" measureGroup="Statistike po premijskim grupama" count="0"/>
    <cacheHierarchy uniqueName="[Measures].[211_Stanje prijenosnih premija bruto 3112]" caption="211_Stanje prijenosnih premija bruto 3112" measure="1" displayFolder="" measureGroup="Statistike po premijskim grupama" count="0"/>
    <cacheHierarchy uniqueName="[Measures].[212_Broj likvidiranih šteta osobe]" caption="212_Broj likvidiranih šteta osobe" measure="1" displayFolder="" measureGroup="Statistike po premijskim grupama" count="0"/>
    <cacheHierarchy uniqueName="[Measures].[212_Broj likvidiranih šteta stvari]" caption="212_Broj likvidiranih šteta stvari" measure="1" displayFolder="" measureGroup="Statistike po premijskim grupama" count="0"/>
    <cacheHierarchy uniqueName="[Measures].[212_Likvidirane šete bruto iznos odštete osobe]" caption="212_Likvidirane šete bruto iznos odštete osobe" measure="1" displayFolder="" measureGroup="Statistike po premijskim grupama" count="0"/>
    <cacheHierarchy uniqueName="[Measures].[212_Likvidirane šete bruto iznos odštete stvari]" caption="212_Likvidirane šete bruto iznos odštete stvari" measure="1" displayFolder="" measureGroup="Statistike po premijskim grupama" count="0"/>
    <cacheHierarchy uniqueName="[Measures].[212_Pričuva 3112  broj šteta na osobama]" caption="212_Pričuva 3112  broj šteta na osobama" measure="1" displayFolder="" measureGroup="Statistike po premijskim grupama" count="0"/>
    <cacheHierarchy uniqueName="[Measures].[212_Pričuva 3112  broj šteta na stvarima]" caption="212_Pričuva 3112  broj šteta na stvarima" measure="1" displayFolder="" measureGroup="Statistike po premijskim grupama" count="0"/>
    <cacheHierarchy uniqueName="[Measures].[212_Pričuva 3112 rezervirani bruto iznosi odšteta osobe]" caption="212_Pričuva 3112 rezervirani bruto iznosi odšteta osobe" measure="1" displayFolder="" measureGroup="Statistike po premijskim grupama" count="0"/>
    <cacheHierarchy uniqueName="[Measures].[212_Pričuva 3112 rezervirani bruto iznosi odšteta stvari]" caption="212_Pričuva 3112 rezervirani bruto iznosi odšteta stvari" measure="1" displayFolder="" measureGroup="Statistike po premijskim grupama" count="0"/>
    <cacheHierarchy uniqueName="[Measures].[12_Ostale osigurateljno tehničke pričuve bruto]" caption="12_Ostale osigurateljno tehničke pričuve bruto" measure="1" displayFolder="" measureGroup="Ostale osigurateljno tehničke pričuve" count="0"/>
    <cacheHierarchy uniqueName="[Measures].[12_Ostale osigurateljno tehničke pričuve udio reosiguranja]" caption="12_Ostale osigurateljno tehničke pričuve udio reosiguranja" measure="1" displayFolder="" measureGroup="Ostale osigurateljno tehničke pričuve" count="0"/>
    <cacheHierarchy uniqueName="[Measures].[14_Prijenosna premija neto od reosiguranja]" caption="14_Prijenosna premija neto od reosiguranja" measure="1" displayFolder="" measureGroup="Obračun učinka osigurateljno tehničkih pričuva" count="0"/>
    <cacheHierarchy uniqueName="[Measures].[14_Pričuve šteta neto od reosiguranja]" caption="14_Pričuve šteta neto od reosiguranja" measure="1" displayFolder="" measureGroup="Obračun učinka osigurateljno tehničkih pričuva" count="0"/>
    <cacheHierarchy uniqueName="[Measures].[14_Pričuve za bonuse i popuste neto od reosiguranja]" caption="14_Pričuve za bonuse i popuste neto od reosiguranja" measure="1" displayFolder="" measureGroup="Obračun učinka osigurateljno tehničkih pričuva" count="0"/>
    <cacheHierarchy uniqueName="[Measures].[14_Matematičke pricuve neto od reosiguranj]" caption="14_Matematičke pricuve neto od reosiguranj" measure="1" displayFolder="" measureGroup="Obračun učinka osigurateljno tehničkih pričuva" count="0"/>
    <cacheHierarchy uniqueName="[Measures].[14_Ostale osigurateljno tehničke pricuve neto od reosiguranja]" caption="14_Ostale osigurateljno tehničke pricuve neto od reosiguranja" measure="1" displayFolder="" measureGroup="Obračun učinka osigurateljno tehničkih pričuva" count="0"/>
    <cacheHierarchy uniqueName="[Measures].[24_Bruto premija]" caption="24_Bruto premija" measure="1" displayFolder="" measureGroup="Prodajni kanali" count="0"/>
    <cacheHierarchy uniqueName="[Measures].[23_Broj uposlenih]" caption="23_Broj uposlenih" measure="1" displayFolder="" measureGroup="Struktura uposlenih" count="0"/>
    <cacheHierarchy uniqueName="[Measures].[23_Prosječan broj uposlenih]" caption="23_Prosječan broj uposlenih" measure="1" displayFolder="" measureGroup="Struktura uposlenih prosjek" count="0"/>
    <cacheHierarchy uniqueName="[Measures].[23_Broj uposlenih na pribavi osiguranja]" caption="23_Broj uposlenih na pribavi osiguranja" measure="1" displayFolder="" measureGroup="Struktura uposlenih prosjek" count="0"/>
    <cacheHierarchy uniqueName="[Measures].[23_Broj uposlenih na likvidaciji šteta]" caption="23_Broj uposlenih na likvidaciji šteta" measure="1" displayFolder="" measureGroup="Struktura uposlenih prosjek" count="0"/>
    <cacheHierarchy uniqueName="[Measures].[4_Iznos zaračunate premije životnog osiguranja]" caption="4_Iznos zaračunate premije životnog osiguranja" measure="1" displayFolder="" measureGroup="Zaračunata premija životnih osiguranja" count="0"/>
    <cacheHierarchy uniqueName="[Measures].[Dostavljeno]" caption="Dostavljeno" measure="1" displayFolder="" measureGroup="HUOS dostava podataka" count="0"/>
    <cacheHierarchy uniqueName="[Measures].[Dostavljeno  AO1]" caption="Dostavljeno  AO1" measure="1" displayFolder="" measureGroup="AO1" count="0"/>
    <cacheHierarchy uniqueName="[Measures].[Dostavljeno  AO2]" caption="Dostavljeno  AO2" measure="1" displayFolder="" measureGroup="AO2" count="0"/>
    <cacheHierarchy uniqueName="[Measures].[Dostavljeno  AO3]" caption="Dostavljeno  AO3" measure="1" displayFolder="" measureGroup="AO3" count="0"/>
    <cacheHierarchy uniqueName="[Measures].[Zaračunata bruto premija novih osiguranja s višekratnim plaćanjem premije]" caption="Zaračunata bruto premija novih osiguranja s višekratnim plaćanjem premije" measure="1" displayFolder="" measureGroup="HUOS" count="0"/>
    <cacheHierarchy uniqueName="[Measures].[Broj novih osiguranja s višekratnim plaćanjem premije]" caption="Broj novih osiguranja s višekratnim plaćanjem premije" measure="1" displayFolder="" measureGroup="HUOS" count="0"/>
    <cacheHierarchy uniqueName="[Measures].[Zaračunata bruto premija novih osiguranja s jednokratnim plaćanjem premije]" caption="Zaračunata bruto premija novih osiguranja s jednokratnim plaćanjem premije" measure="1" displayFolder="" measureGroup="HUOS" count="0"/>
    <cacheHierarchy uniqueName="[Measures].[Broj novih osiguranja s jednokratnim plaćanjem premije]" caption="Broj novih osiguranja s jednokratnim plaćanjem premije" measure="1" displayFolder="" measureGroup="HUOS" count="0"/>
    <cacheHierarchy uniqueName="[Measures].[RDG Iznos]" caption="RDG Iznos" measure="1" displayFolder="" measureGroup="RDG" count="0"/>
    <cacheHierarchy uniqueName="[Measures].[Broj osiguranja 070809]" caption="Broj osiguranja 070809" measure="1" displayFolder="Kalkulirane mjere" measureGroup="Rizici" count="0"/>
    <cacheHierarchy uniqueName="[Measures].[Zaračunata bruto premija osiguranja 070809]" caption="Zaračunata bruto premija osiguranja 070809" measure="1" displayFolder="Kalkulirane mjere" measureGroup="Rizici" count="0"/>
    <cacheHierarchy uniqueName="[Measures].[Broj osiguranja 070809 RT]" caption="Broj osiguranja 070809 RT" measure="1" displayFolder="Kalkulirane mjere" measureGroup="Rizici" count="0"/>
    <cacheHierarchy uniqueName="[Measures].[Zaračunata bruto premija osiguranja 070809 RT]" caption="Zaračunata bruto premija osiguranja 070809 RT" measure="1" displayFolder="Kalkulirane mjere" measureGroup="Rizici" count="0"/>
    <cacheHierarchy uniqueName="[Measures].[Broj osiguranja- rizici RT]" caption="Broj osiguranja- rizici RT" measure="1" displayFolder="KAlkulirane mjere" measureGroup="Rizici" count="0"/>
    <cacheHierarchy uniqueName="[Measures].[Broj šteta - rizici RT]" caption="Broj šteta - rizici RT" measure="1" displayFolder="Kalkulirane mjere" measureGroup="Rizici" count="0"/>
    <cacheHierarchy uniqueName="[Measures].[Zaračunata bruto premija osiguranja- rizici RT]" caption="Zaračunata bruto premija osiguranja- rizici RT" measure="1" displayFolder="Kalkulirane mjere" measureGroup="Rizici" count="0"/>
    <cacheHierarchy uniqueName="[Measures].[Likvidirane štete bruto - rizici RT]" caption="Likvidirane štete bruto - rizici RT" measure="1" displayFolder="Kalkulirane mjere" measureGroup="Rizici" count="0"/>
    <cacheHierarchy uniqueName="[Measures].[Broj stavki bilance]" caption="Broj stavki bilance" measure="1" displayFolder="" measureGroup="Bilanca" count="0" hidden="1"/>
  </cacheHierarchies>
  <kpis count="0"/>
  <tupleCache>
    <entries count="1513">
      <n v="0" in="0">
        <tpls c="4">
          <tpl fld="7" item="0"/>
          <tpl fld="8" item="0"/>
          <tpl fld="4" item="2"/>
          <tpl hier="64" item="0"/>
        </tpls>
      </n>
      <n v="0" in="1">
        <tpls c="4">
          <tpl fld="7" item="0"/>
          <tpl fld="8" item="1"/>
          <tpl fld="4" item="2"/>
          <tpl hier="64" item="0"/>
        </tpls>
      </n>
      <n v="0" in="0">
        <tpls c="4">
          <tpl fld="7" item="0"/>
          <tpl fld="8" item="0"/>
          <tpl fld="4" item="16"/>
          <tpl hier="64" item="0"/>
        </tpls>
      </n>
      <n v="0" in="0">
        <tpls c="4">
          <tpl fld="7" item="0"/>
          <tpl fld="8" item="2"/>
          <tpl fld="4" item="2"/>
          <tpl hier="64" item="0"/>
        </tpls>
      </n>
      <n v="0" in="0">
        <tpls c="4">
          <tpl fld="7" item="0"/>
          <tpl fld="8" item="2"/>
          <tpl fld="4" item="16"/>
          <tpl hier="64" item="0"/>
        </tpls>
      </n>
      <n v="0" in="1">
        <tpls c="4">
          <tpl fld="7" item="0"/>
          <tpl fld="8" item="1"/>
          <tpl fld="4" item="16"/>
          <tpl hier="64" item="0"/>
        </tpls>
      </n>
      <n v="1388014396.0800002" in="1">
        <tpls c="4">
          <tpl fld="7" item="0"/>
          <tpl fld="8" item="3"/>
          <tpl fld="5" item="0"/>
          <tpl hier="64" item="0"/>
        </tpls>
      </n>
      <n v="853523.32" in="1">
        <tpls c="5">
          <tpl fld="1" item="2"/>
          <tpl fld="7" item="0"/>
          <tpl fld="8" item="4"/>
          <tpl fld="9" item="0"/>
          <tpl hier="64" item="0"/>
        </tpls>
      </n>
      <n v="853523.32" in="1">
        <tpls c="5">
          <tpl fld="1" item="2"/>
          <tpl fld="7" item="0"/>
          <tpl fld="8" item="4"/>
          <tpl hier="60" item="4294967295"/>
          <tpl hier="64" item="0"/>
        </tpls>
      </n>
      <n v="3609082.45" in="1">
        <tpls c="4">
          <tpl fld="7" item="0"/>
          <tpl fld="8" item="3"/>
          <tpl fld="6" item="4"/>
          <tpl hier="64" item="0"/>
        </tpls>
      </n>
      <n v="5260248.3100000005" in="1">
        <tpls c="5">
          <tpl fld="1" item="1"/>
          <tpl fld="7" item="0"/>
          <tpl fld="8" item="4"/>
          <tpl hier="60" item="4294967295"/>
          <tpl hier="64" item="0"/>
        </tpls>
      </n>
      <n v="0" in="1">
        <tpls c="4">
          <tpl fld="7" item="0"/>
          <tpl fld="8" item="3"/>
          <tpl fld="6" item="2"/>
          <tpl hier="64" item="0"/>
        </tpls>
      </n>
      <n v="0" in="1">
        <tpls c="5">
          <tpl fld="1" item="1"/>
          <tpl fld="7" item="0"/>
          <tpl fld="8" item="4"/>
          <tpl fld="9" item="0"/>
          <tpl hier="64" item="0"/>
        </tpls>
      </n>
      <n v="741797371.31999981" in="1">
        <tpls c="4">
          <tpl fld="7" item="0"/>
          <tpl fld="8" item="3"/>
          <tpl fld="5" item="1"/>
          <tpl hier="64" item="0"/>
        </tpls>
      </n>
      <n v="2129811767.4000001" in="1">
        <tpls c="4">
          <tpl fld="7" item="0"/>
          <tpl fld="8" item="3"/>
          <tpl hier="54" item="4294967295"/>
          <tpl hier="64" item="0"/>
        </tpls>
      </n>
      <n v="0" in="0">
        <tpls c="5">
          <tpl fld="1" item="1"/>
          <tpl fld="7" item="0"/>
          <tpl fld="8" item="5"/>
          <tpl fld="5" item="1"/>
          <tpl hier="64" item="0"/>
        </tpls>
      </n>
      <n v="6710" in="0">
        <tpls c="5">
          <tpl fld="1" item="1"/>
          <tpl fld="7" item="0"/>
          <tpl fld="8" item="5"/>
          <tpl hier="54" item="4294967295"/>
          <tpl hier="64" item="0"/>
        </tpls>
      </n>
      <n v="0" in="1">
        <tpls c="4">
          <tpl fld="7" item="0"/>
          <tpl fld="8" item="3"/>
          <tpl fld="6" item="3"/>
          <tpl hier="64" item="0"/>
        </tpls>
      </n>
      <n v="0" in="0">
        <tpls c="5">
          <tpl fld="1" item="2"/>
          <tpl fld="7" item="0"/>
          <tpl fld="8" item="5"/>
          <tpl fld="5" item="0"/>
          <tpl hier="64" item="0"/>
        </tpls>
      </n>
      <n v="18495356.460000001" in="1">
        <tpls c="4">
          <tpl fld="7" item="0"/>
          <tpl fld="8" item="3"/>
          <tpl fld="6" item="16"/>
          <tpl hier="64" item="0"/>
        </tpls>
      </n>
      <n v="656399.22" in="1">
        <tpls c="4">
          <tpl fld="7" item="0"/>
          <tpl fld="8" item="3"/>
          <tpl fld="6" item="17"/>
          <tpl hier="64" item="0"/>
        </tpls>
      </n>
      <n v="8546.09" in="1">
        <tpls c="4">
          <tpl fld="7" item="0"/>
          <tpl fld="8" item="3"/>
          <tpl fld="6" item="12"/>
          <tpl hier="64" item="0"/>
        </tpls>
      </n>
      <n v="0" in="1">
        <tpls c="5">
          <tpl fld="1" item="2"/>
          <tpl fld="7" item="0"/>
          <tpl fld="8" item="4"/>
          <tpl fld="9" item="1"/>
          <tpl hier="64" item="0"/>
        </tpls>
      </n>
      <n v="2651351.6199999996" in="1">
        <tpls c="4">
          <tpl fld="7" item="0"/>
          <tpl fld="8" item="3"/>
          <tpl fld="6" item="9"/>
          <tpl hier="64" item="0"/>
        </tpls>
      </n>
      <n v="10389328.620000001" in="1">
        <tpls c="5">
          <tpl fld="1" item="3"/>
          <tpl fld="7" item="0"/>
          <tpl fld="8" item="4"/>
          <tpl fld="9" item="0"/>
          <tpl hier="64" item="0"/>
        </tpls>
      </n>
      <n v="12178869.579999998" in="1">
        <tpls c="4">
          <tpl fld="7" item="0"/>
          <tpl fld="8" item="3"/>
          <tpl fld="6" item="6"/>
          <tpl hier="64" item="0"/>
        </tpls>
      </n>
      <n v="0" in="1">
        <tpls c="5">
          <tpl fld="1" item="3"/>
          <tpl fld="7" item="0"/>
          <tpl fld="8" item="4"/>
          <tpl fld="9" item="1"/>
          <tpl hier="64" item="0"/>
        </tpls>
      </n>
      <n v="6710" in="0">
        <tpls c="5">
          <tpl fld="1" item="1"/>
          <tpl fld="7" item="0"/>
          <tpl fld="8" item="5"/>
          <tpl fld="5" item="0"/>
          <tpl hier="64" item="0"/>
        </tpls>
      </n>
      <n v="16921" in="0">
        <tpls c="5">
          <tpl fld="1" item="3"/>
          <tpl fld="7" item="0"/>
          <tpl fld="8" item="5"/>
          <tpl hier="54" item="4294967295"/>
          <tpl hier="64" item="0"/>
        </tpls>
      </n>
      <n v="5377901.1299999999" in="1">
        <tpls c="4">
          <tpl fld="7" item="0"/>
          <tpl fld="8" item="3"/>
          <tpl fld="6" item="7"/>
          <tpl hier="64" item="0"/>
        </tpls>
      </n>
      <n v="0" in="0">
        <tpls c="5">
          <tpl fld="1" item="3"/>
          <tpl fld="7" item="0"/>
          <tpl fld="8" item="5"/>
          <tpl fld="5" item="0"/>
          <tpl hier="64" item="0"/>
        </tpls>
      </n>
      <n v="59592513.849999994" in="1">
        <tpls c="4">
          <tpl fld="7" item="0"/>
          <tpl fld="8" item="3"/>
          <tpl fld="6" item="22"/>
          <tpl hier="64" item="0"/>
        </tpls>
      </n>
      <n v="9103941.3499999978" in="1">
        <tpls c="4">
          <tpl fld="7" item="0"/>
          <tpl fld="8" item="3"/>
          <tpl fld="6" item="20"/>
          <tpl hier="64" item="0"/>
        </tpls>
      </n>
      <n v="66566777.86999999" in="1">
        <tpls c="4">
          <tpl fld="7" item="0"/>
          <tpl fld="8" item="3"/>
          <tpl fld="6" item="14"/>
          <tpl hier="64" item="0"/>
        </tpls>
      </n>
      <n v="289687541.80000001" in="1">
        <tpls c="4">
          <tpl fld="7" item="0"/>
          <tpl fld="8" item="3"/>
          <tpl fld="6" item="10"/>
          <tpl hier="64" item="0"/>
        </tpls>
      </n>
      <n v="14412" in="0">
        <tpls c="5">
          <tpl fld="1" item="2"/>
          <tpl fld="7" item="0"/>
          <tpl fld="8" item="5"/>
          <tpl fld="5" item="1"/>
          <tpl hier="64" item="0"/>
        </tpls>
      </n>
      <n v="10389328.620000001" in="1">
        <tpls c="5">
          <tpl fld="1" item="3"/>
          <tpl fld="7" item="0"/>
          <tpl fld="8" item="4"/>
          <tpl hier="60" item="4294967295"/>
          <tpl hier="64" item="0"/>
        </tpls>
      </n>
      <n v="1202231" in="0">
        <tpls c="4">
          <tpl fld="7" item="0"/>
          <tpl fld="8" item="5"/>
          <tpl fld="6" item="13"/>
          <tpl hier="64" item="0"/>
        </tpls>
      </n>
      <n v="16921" in="0">
        <tpls c="5">
          <tpl fld="1" item="3"/>
          <tpl fld="7" item="0"/>
          <tpl fld="8" item="5"/>
          <tpl fld="5" item="1"/>
          <tpl hier="64" item="0"/>
        </tpls>
      </n>
      <n v="4629936.8199999984" in="1">
        <tpls c="4">
          <tpl fld="7" item="0"/>
          <tpl fld="8" item="3"/>
          <tpl fld="6" item="23"/>
          <tpl hier="64" item="0"/>
        </tpls>
      </n>
      <n v="95083.41" in="1">
        <tpls c="4">
          <tpl fld="7" item="0"/>
          <tpl fld="8" item="3"/>
          <tpl fld="6" item="19"/>
          <tpl hier="64" item="0"/>
        </tpls>
      </n>
      <n v="4850486.9099999992" in="1">
        <tpls c="4">
          <tpl fld="7" item="0"/>
          <tpl fld="8" item="3"/>
          <tpl fld="6" item="0"/>
          <tpl hier="64" item="0"/>
        </tpls>
      </n>
      <n v="5260248.3100000005" in="1">
        <tpls c="5">
          <tpl fld="1" item="1"/>
          <tpl fld="7" item="0"/>
          <tpl fld="8" item="4"/>
          <tpl fld="9" item="1"/>
          <tpl hier="64" item="0"/>
        </tpls>
      </n>
      <n v="68" in="0">
        <tpls c="4">
          <tpl fld="7" item="0"/>
          <tpl fld="8" item="6"/>
          <tpl fld="6" item="9"/>
          <tpl hier="64" item="0"/>
        </tpls>
      </n>
      <n v="0" in="0">
        <tpls c="4">
          <tpl fld="7" item="0"/>
          <tpl fld="8" item="5"/>
          <tpl fld="6" item="3"/>
          <tpl hier="64" item="0"/>
        </tpls>
      </n>
      <n v="31529" in="0">
        <tpls c="4">
          <tpl fld="7" item="0"/>
          <tpl fld="8" item="6"/>
          <tpl fld="5" item="1"/>
          <tpl hier="64" item="0"/>
        </tpls>
      </n>
      <n v="0" in="0">
        <tpls c="4">
          <tpl fld="7" item="0"/>
          <tpl fld="8" item="5"/>
          <tpl fld="6" item="2"/>
          <tpl hier="64" item="0"/>
        </tpls>
      </n>
      <n v="114620221.64" in="1">
        <tpls c="4">
          <tpl fld="7" item="0"/>
          <tpl fld="8" item="3"/>
          <tpl fld="6" item="21"/>
          <tpl hier="64" item="0"/>
        </tpls>
      </n>
      <n v="52512162.369999997" in="1">
        <tpls c="4">
          <tpl fld="7" item="0"/>
          <tpl fld="8" item="3"/>
          <tpl fld="6" item="1"/>
          <tpl hier="64" item="0"/>
        </tpls>
      </n>
      <n v="11786577.290000001" in="1">
        <tpls c="4">
          <tpl fld="7" item="0"/>
          <tpl fld="8" item="3"/>
          <tpl fld="6" item="8"/>
          <tpl hier="64" item="0"/>
        </tpls>
      </n>
      <n v="1199477" in="0">
        <tpls c="4">
          <tpl fld="7" item="0"/>
          <tpl fld="8" item="5"/>
          <tpl fld="6" item="22"/>
          <tpl hier="64" item="0"/>
        </tpls>
      </n>
      <n v="48256605.580000006" in="1">
        <tpls c="4">
          <tpl fld="7" item="0"/>
          <tpl fld="8" item="3"/>
          <tpl fld="6" item="11"/>
          <tpl hier="64" item="0"/>
        </tpls>
      </n>
      <n v="0" in="0">
        <tpls c="4">
          <tpl fld="7" item="0"/>
          <tpl fld="8" item="6"/>
          <tpl fld="6" item="3"/>
          <tpl hier="64" item="0"/>
        </tpls>
      </n>
      <n v="107" in="0">
        <tpls c="4">
          <tpl fld="7" item="0"/>
          <tpl fld="8" item="5"/>
          <tpl fld="6" item="12"/>
          <tpl hier="64" item="0"/>
        </tpls>
      </n>
      <n v="3761" in="0">
        <tpls c="4">
          <tpl fld="7" item="0"/>
          <tpl fld="8" item="5"/>
          <tpl fld="6" item="4"/>
          <tpl hier="64" item="0"/>
        </tpls>
      </n>
      <n v="180387089.5200001" in="1">
        <tpls c="4">
          <tpl fld="7" item="0"/>
          <tpl fld="8" item="3"/>
          <tpl fld="6" item="18"/>
          <tpl hier="64" item="0"/>
        </tpls>
      </n>
      <n v="222" in="0">
        <tpls c="4">
          <tpl fld="7" item="0"/>
          <tpl fld="8" item="6"/>
          <tpl fld="6" item="7"/>
          <tpl hier="64" item="0"/>
        </tpls>
      </n>
      <n v="15604" in="0">
        <tpls c="4">
          <tpl fld="7" item="0"/>
          <tpl fld="8" item="6"/>
          <tpl fld="6" item="21"/>
          <tpl hier="64" item="0"/>
        </tpls>
      </n>
      <n v="2092" in="0">
        <tpls c="4">
          <tpl fld="7" item="0"/>
          <tpl fld="8" item="6"/>
          <tpl fld="6" item="6"/>
          <tpl hier="64" item="0"/>
        </tpls>
      </n>
      <n v="8363087.1899999995" in="1">
        <tpls c="4">
          <tpl fld="7" item="0"/>
          <tpl fld="8" item="3"/>
          <tpl fld="6" item="15"/>
          <tpl hier="64" item="0"/>
        </tpls>
      </n>
      <n v="88135" in="0">
        <tpls c="4">
          <tpl fld="7" item="0"/>
          <tpl fld="8" item="5"/>
          <tpl fld="6" item="20"/>
          <tpl hier="64" item="0"/>
        </tpls>
      </n>
      <n v="668646770.00999999" in="1">
        <tpls c="4">
          <tpl fld="7" item="0"/>
          <tpl fld="8" item="3"/>
          <tpl fld="6" item="5"/>
          <tpl hier="64" item="0"/>
        </tpls>
      </n>
      <n v="9352" in="0">
        <tpls c="4">
          <tpl fld="7" item="0"/>
          <tpl fld="8" item="5"/>
          <tpl fld="6" item="23"/>
          <tpl hier="64" item="0"/>
        </tpls>
      </n>
      <n v="0" in="0">
        <tpls c="4">
          <tpl fld="7" item="0"/>
          <tpl fld="8" item="6"/>
          <tpl fld="6" item="19"/>
          <tpl hier="64" item="0"/>
        </tpls>
      </n>
      <n v="921" in="0">
        <tpls c="4">
          <tpl fld="7" item="0"/>
          <tpl fld="8" item="6"/>
          <tpl fld="6" item="20"/>
          <tpl hier="64" item="0"/>
        </tpls>
      </n>
      <n v="14412" in="0">
        <tpls c="5">
          <tpl fld="1" item="2"/>
          <tpl fld="7" item="0"/>
          <tpl fld="8" item="5"/>
          <tpl hier="54" item="4294967295"/>
          <tpl hier="64" item="0"/>
        </tpls>
      </n>
      <n v="77493662.349999994" in="1">
        <tpls c="4">
          <tpl fld="7" item="0"/>
          <tpl fld="8" item="3"/>
          <tpl fld="6" item="24"/>
          <tpl hier="64" item="0"/>
        </tpls>
      </n>
      <n v="148" in="0">
        <tpls c="4">
          <tpl fld="7" item="0"/>
          <tpl fld="8" item="6"/>
          <tpl fld="6" item="4"/>
          <tpl hier="64" item="0"/>
        </tpls>
      </n>
      <n v="490241802.88999999" in="1">
        <tpls c="4">
          <tpl fld="7" item="0"/>
          <tpl fld="8" item="3"/>
          <tpl fld="6" item="13"/>
          <tpl hier="64" item="0"/>
        </tpls>
      </n>
      <n v="5" in="0">
        <tpls c="4">
          <tpl fld="7" item="0"/>
          <tpl fld="8" item="6"/>
          <tpl fld="6" item="8"/>
          <tpl hier="64" item="0"/>
        </tpls>
      </n>
      <n v="1674" in="0">
        <tpls c="4">
          <tpl fld="7" item="0"/>
          <tpl fld="8" item="6"/>
          <tpl fld="6" item="16"/>
          <tpl hier="64" item="0"/>
        </tpls>
      </n>
      <n v="286105" in="0">
        <tpls c="4">
          <tpl fld="7" item="0"/>
          <tpl fld="8" item="6"/>
          <tpl fld="6" item="24"/>
          <tpl hier="64" item="0"/>
        </tpls>
      </n>
      <n v="10158" in="0">
        <tpls c="4">
          <tpl fld="7" item="0"/>
          <tpl fld="8" item="5"/>
          <tpl fld="6" item="11"/>
          <tpl hier="64" item="0"/>
        </tpls>
      </n>
      <n v="3412" in="0">
        <tpls c="4">
          <tpl fld="7" item="0"/>
          <tpl fld="8" item="5"/>
          <tpl fld="6" item="19"/>
          <tpl hier="64" item="0"/>
        </tpls>
      </n>
      <n v="0" in="0">
        <tpls c="4">
          <tpl fld="7" item="0"/>
          <tpl fld="8" item="6"/>
          <tpl fld="6" item="12"/>
          <tpl hier="64" item="0"/>
        </tpls>
      </n>
      <n v="3512" in="0">
        <tpls c="4">
          <tpl fld="7" item="0"/>
          <tpl fld="8" item="6"/>
          <tpl fld="6" item="1"/>
          <tpl hier="64" item="0"/>
        </tpls>
      </n>
      <n v="443" in="0">
        <tpls c="4">
          <tpl fld="7" item="0"/>
          <tpl fld="8" item="5"/>
          <tpl fld="6" item="7"/>
          <tpl hier="64" item="0"/>
        </tpls>
      </n>
      <n v="3645087" in="0">
        <tpls c="4">
          <tpl fld="7" item="0"/>
          <tpl fld="8" item="5"/>
          <tpl fld="5" item="0"/>
          <tpl hier="64" item="0"/>
        </tpls>
      </n>
      <n v="90446" in="0">
        <tpls c="4">
          <tpl fld="7" item="0"/>
          <tpl fld="8" item="5"/>
          <tpl fld="6" item="24"/>
          <tpl hier="64" item="0"/>
        </tpls>
      </n>
      <n v="139954" in="0">
        <tpls c="4">
          <tpl fld="7" item="0"/>
          <tpl fld="8" item="5"/>
          <tpl fld="6" item="15"/>
          <tpl hier="64" item="0"/>
        </tpls>
      </n>
      <n v="186" in="0">
        <tpls c="4">
          <tpl fld="7" item="0"/>
          <tpl fld="8" item="6"/>
          <tpl fld="6" item="17"/>
          <tpl hier="64" item="0"/>
        </tpls>
      </n>
      <n v="257876" in="0">
        <tpls c="4">
          <tpl fld="7" item="0"/>
          <tpl fld="8" item="5"/>
          <tpl fld="6" item="21"/>
          <tpl hier="64" item="0"/>
        </tpls>
      </n>
      <n v="1320340684.9100001" in="1">
        <tpls c="4">
          <tpl fld="7" item="0"/>
          <tpl fld="8" item="4"/>
          <tpl fld="6" item="13"/>
          <tpl hier="64" item="0"/>
        </tpls>
      </n>
      <n v="44956" in="0">
        <tpls c="4">
          <tpl fld="7" item="0"/>
          <tpl fld="8" item="5"/>
          <tpl fld="6" item="1"/>
          <tpl hier="64" item="0"/>
        </tpls>
      </n>
      <n v="73876911.890000001" in="1">
        <tpls c="4">
          <tpl fld="7" item="0"/>
          <tpl fld="8" item="4"/>
          <tpl fld="6" item="6"/>
          <tpl hier="64" item="0"/>
        </tpls>
      </n>
      <n v="436" in="0">
        <tpls c="4">
          <tpl fld="7" item="0"/>
          <tpl fld="8" item="6"/>
          <tpl fld="6" item="0"/>
          <tpl hier="64" item="0"/>
        </tpls>
      </n>
      <n v="48454" in="0">
        <tpls c="4">
          <tpl fld="7" item="0"/>
          <tpl fld="8" item="6"/>
          <tpl fld="6" item="10"/>
          <tpl hier="64" item="0"/>
        </tpls>
      </n>
      <n v="519178" in="0">
        <tpls c="4">
          <tpl fld="7" item="0"/>
          <tpl fld="8" item="6"/>
          <tpl hier="54" item="4294967295"/>
          <tpl hier="64" item="0"/>
        </tpls>
      </n>
      <n v="0" in="0">
        <tpls c="4">
          <tpl fld="7" item="0"/>
          <tpl fld="8" item="6"/>
          <tpl fld="6" item="2"/>
          <tpl hier="64" item="0"/>
        </tpls>
      </n>
      <n v="307511" in="0">
        <tpls c="4">
          <tpl fld="7" item="0"/>
          <tpl fld="8" item="5"/>
          <tpl fld="6" item="18"/>
          <tpl hier="64" item="0"/>
        </tpls>
      </n>
      <n v="8831" in="0">
        <tpls c="4">
          <tpl fld="7" item="0"/>
          <tpl fld="8" item="6"/>
          <tpl fld="6" item="22"/>
          <tpl hier="64" item="0"/>
        </tpls>
      </n>
      <n v="76" in="0">
        <tpls c="4">
          <tpl fld="7" item="0"/>
          <tpl fld="8" item="5"/>
          <tpl fld="6" item="8"/>
          <tpl hier="64" item="0"/>
        </tpls>
      </n>
      <n v="622" in="0">
        <tpls c="4">
          <tpl fld="7" item="0"/>
          <tpl fld="8" item="6"/>
          <tpl fld="6" item="11"/>
          <tpl hier="64" item="0"/>
        </tpls>
      </n>
      <n v="2026" in="0">
        <tpls c="4">
          <tpl fld="7" item="0"/>
          <tpl fld="8" item="5"/>
          <tpl fld="6" item="0"/>
          <tpl hier="64" item="0"/>
        </tpls>
      </n>
      <n v="27789620.580000002" in="1">
        <tpls c="4">
          <tpl fld="7" item="0"/>
          <tpl fld="8" item="4"/>
          <tpl fld="6" item="15"/>
          <tpl hier="64" item="0"/>
        </tpls>
      </n>
      <n v="5304" in="0">
        <tpls c="4">
          <tpl fld="7" item="0"/>
          <tpl fld="8" item="6"/>
          <tpl fld="6" item="14"/>
          <tpl hier="64" item="0"/>
        </tpls>
      </n>
      <n v="7936033.4699999997" in="1">
        <tpls c="4">
          <tpl fld="7" item="0"/>
          <tpl fld="8" item="4"/>
          <tpl fld="6" item="17"/>
          <tpl hier="64" item="0"/>
        </tpls>
      </n>
      <n v="79199" in="0">
        <tpls c="4">
          <tpl fld="7" item="0"/>
          <tpl fld="8" item="5"/>
          <tpl fld="6" item="14"/>
          <tpl hier="64" item="0"/>
        </tpls>
      </n>
      <n v="783808" in="0">
        <tpls c="4">
          <tpl fld="7" item="0"/>
          <tpl fld="8" item="5"/>
          <tpl fld="6" item="5"/>
          <tpl hier="64" item="0"/>
        </tpls>
      </n>
      <n v="50280206.410000004" in="1">
        <tpls c="4">
          <tpl fld="7" item="0"/>
          <tpl fld="8" item="4"/>
          <tpl fld="6" item="20"/>
          <tpl hier="64" item="0"/>
        </tpls>
      </n>
      <n v="37383" in="0">
        <tpls c="4">
          <tpl fld="7" item="0"/>
          <tpl fld="8" item="6"/>
          <tpl fld="6" item="13"/>
          <tpl hier="64" item="0"/>
        </tpls>
      </n>
      <n v="25090" in="0">
        <tpls c="4">
          <tpl fld="7" item="0"/>
          <tpl fld="8" item="5"/>
          <tpl fld="6" item="16"/>
          <tpl hier="64" item="0"/>
        </tpls>
      </n>
      <n v="487649" in="0">
        <tpls c="4">
          <tpl fld="7" item="0"/>
          <tpl fld="8" item="6"/>
          <tpl fld="5" item="0"/>
          <tpl hier="64" item="0"/>
        </tpls>
      </n>
      <n v="17489" in="0">
        <tpls c="4">
          <tpl fld="7" item="0"/>
          <tpl fld="8" item="5"/>
          <tpl fld="6" item="9"/>
          <tpl hier="64" item="0"/>
        </tpls>
      </n>
      <n v="43162" in="0">
        <tpls c="4">
          <tpl fld="7" item="0"/>
          <tpl fld="8" item="6"/>
          <tpl fld="6" item="15"/>
          <tpl hier="64" item="0"/>
        </tpls>
      </n>
      <n v="25341" in="0">
        <tpls c="4">
          <tpl fld="7" item="0"/>
          <tpl fld="8" item="6"/>
          <tpl fld="6" item="5"/>
          <tpl hier="64" item="0"/>
        </tpls>
      </n>
      <n v="239768083.69999996" in="1">
        <tpls c="4">
          <tpl fld="7" item="0"/>
          <tpl fld="8" item="4"/>
          <tpl fld="6" item="22"/>
          <tpl hier="64" item="0"/>
        </tpls>
      </n>
      <n v="4680613966.5899992" in="1">
        <tpls c="4">
          <tpl fld="7" item="0"/>
          <tpl fld="8" item="4"/>
          <tpl hier="54" item="4294967295"/>
          <tpl hier="64" item="0"/>
        </tpls>
      </n>
      <n v="37092" in="0">
        <tpls c="4">
          <tpl fld="7" item="0"/>
          <tpl fld="8" item="6"/>
          <tpl fld="6" item="18"/>
          <tpl hier="64" item="0"/>
        </tpls>
      </n>
      <n v="113" in="0">
        <tpls c="4">
          <tpl fld="7" item="0"/>
          <tpl fld="8" item="5"/>
          <tpl fld="6" item="17"/>
          <tpl hier="64" item="0"/>
        </tpls>
      </n>
      <n v="3373505770.2199988" in="1">
        <tpls c="4">
          <tpl fld="7" item="0"/>
          <tpl fld="8" item="4"/>
          <tpl fld="5" item="0"/>
          <tpl hier="64" item="0"/>
        </tpls>
      </n>
      <n v="214018" in="0">
        <tpls c="4">
          <tpl fld="7" item="0"/>
          <tpl fld="8" item="5"/>
          <tpl fld="6" item="10"/>
          <tpl hier="64" item="0"/>
        </tpls>
      </n>
      <n v="0" in="1">
        <tpls c="4">
          <tpl fld="7" item="0"/>
          <tpl fld="8" item="4"/>
          <tpl fld="6" item="3"/>
          <tpl hier="64" item="0"/>
        </tpls>
      </n>
      <n v="647716" in="0">
        <tpls c="4">
          <tpl fld="7" item="0"/>
          <tpl fld="8" item="5"/>
          <tpl fld="6" item="6"/>
          <tpl hier="64" item="0"/>
        </tpls>
      </n>
      <n v="2016" in="0">
        <tpls c="4">
          <tpl fld="7" item="0"/>
          <tpl fld="8" item="6"/>
          <tpl fld="6" item="23"/>
          <tpl hier="64" item="0"/>
        </tpls>
      </n>
      <n v="27074979.550000001" in="1">
        <tpls c="4">
          <tpl fld="7" item="0"/>
          <tpl fld="8" item="4"/>
          <tpl fld="6" item="23"/>
          <tpl hier="64" item="0"/>
        </tpls>
      </n>
      <n v="99195638.420000017" in="1">
        <tpls c="4">
          <tpl fld="7" item="0"/>
          <tpl fld="8" item="4"/>
          <tpl fld="6" item="16"/>
          <tpl hier="64" item="0"/>
        </tpls>
      </n>
      <n v="5127354" in="0">
        <tpls c="4">
          <tpl fld="7" item="0"/>
          <tpl fld="8" item="5"/>
          <tpl hier="54" item="4294967295"/>
          <tpl hier="64" item="0"/>
        </tpls>
      </n>
      <n v="1482267" in="0">
        <tpls c="4">
          <tpl fld="7" item="0"/>
          <tpl fld="8" item="5"/>
          <tpl fld="5" item="1"/>
          <tpl hier="64" item="0"/>
        </tpls>
      </n>
      <n v="347233936.18000001" in="1">
        <tpls c="4">
          <tpl fld="7" item="0"/>
          <tpl fld="8" item="4"/>
          <tpl fld="6" item="10"/>
          <tpl hier="64" item="0"/>
        </tpls>
      </n>
      <n v="5300545.25" in="1">
        <tpls c="4">
          <tpl fld="7" item="0"/>
          <tpl fld="8" item="4"/>
          <tpl fld="6" item="8"/>
          <tpl hier="64" item="0"/>
        </tpls>
      </n>
      <n v="158238971.63" in="1">
        <tpls c="4">
          <tpl fld="7" item="0"/>
          <tpl fld="8" item="4"/>
          <tpl fld="6" item="24"/>
          <tpl hier="64" item="0"/>
        </tpls>
      </n>
      <n v="0" in="1">
        <tpls c="4">
          <tpl fld="7" item="0"/>
          <tpl fld="8" item="4"/>
          <tpl fld="6" item="2"/>
          <tpl hier="64" item="0"/>
        </tpls>
      </n>
      <n v="3273720.3000000003" in="1">
        <tpls c="4">
          <tpl fld="7" item="0"/>
          <tpl fld="8" item="4"/>
          <tpl fld="6" item="4"/>
          <tpl hier="64" item="0"/>
        </tpls>
      </n>
      <n v="346270402.05000007" in="1">
        <tpls c="4">
          <tpl fld="7" item="0"/>
          <tpl fld="8" item="4"/>
          <tpl fld="6" item="21"/>
          <tpl hier="64" item="0"/>
        </tpls>
      </n>
      <n v="122379720.82000002" in="1">
        <tpls c="4">
          <tpl fld="7" item="0"/>
          <tpl fld="8" item="4"/>
          <tpl fld="6" item="11"/>
          <tpl hier="64" item="0"/>
        </tpls>
      </n>
      <n v="11265183.119999999" in="1">
        <tpls c="4">
          <tpl fld="7" item="0"/>
          <tpl fld="8" item="4"/>
          <tpl fld="6" item="0"/>
          <tpl hier="64" item="0"/>
        </tpls>
      </n>
      <n v="29670271.590000004" in="1">
        <tpls c="4">
          <tpl fld="7" item="0"/>
          <tpl fld="8" item="4"/>
          <tpl fld="6" item="9"/>
          <tpl hier="64" item="0"/>
        </tpls>
      </n>
      <n v="410624652.26999986" in="1">
        <tpls c="4">
          <tpl fld="7" item="0"/>
          <tpl fld="8" item="4"/>
          <tpl fld="6" item="18"/>
          <tpl hier="64" item="0"/>
        </tpls>
      </n>
      <n v="173823743.06999999" in="1">
        <tpls c="4">
          <tpl fld="7" item="0"/>
          <tpl fld="8" item="4"/>
          <tpl fld="6" item="14"/>
          <tpl hier="64" item="0"/>
        </tpls>
      </n>
      <n v="56700621.590000004" in="1">
        <tpls c="4">
          <tpl fld="7" item="0"/>
          <tpl fld="8" item="4"/>
          <tpl fld="6" item="1"/>
          <tpl hier="64" item="0"/>
        </tpls>
      </n>
      <n v="5127354" in="0">
        <tpls c="5">
          <tpl hier="22" item="4294967295"/>
          <tpl fld="7" item="0"/>
          <tpl fld="8" item="5"/>
          <tpl hier="54" item="4294967295"/>
          <tpl hier="64" item="0"/>
        </tpls>
      </n>
      <n v="1241430.49" in="1">
        <tpls c="4">
          <tpl fld="7" item="0"/>
          <tpl fld="8" item="4"/>
          <tpl fld="6" item="19"/>
          <tpl hier="64" item="0"/>
        </tpls>
      </n>
      <n v="1307108196.3700004" in="1">
        <tpls c="4">
          <tpl fld="7" item="0"/>
          <tpl fld="8" item="4"/>
          <tpl fld="5" item="1"/>
          <tpl hier="64" item="0"/>
        </tpls>
      </n>
      <n v="3177269.4700000007" in="1">
        <tpls c="4">
          <tpl fld="7" item="0"/>
          <tpl fld="8" item="4"/>
          <tpl fld="6" item="7"/>
          <tpl hier="64" item="0"/>
        </tpls>
      </n>
      <n v="3159580.36" in="1">
        <tpls c="4">
          <tpl fld="7" item="0"/>
          <tpl fld="8" item="4"/>
          <tpl fld="6" item="12"/>
          <tpl hier="64" item="0"/>
        </tpls>
      </n>
      <n v="1161991759.47" in="1">
        <tpls c="4">
          <tpl fld="7" item="0"/>
          <tpl fld="8" item="4"/>
          <tpl fld="6" item="5"/>
          <tpl hier="64" item="0"/>
        </tpls>
      </n>
      <n v="1482267" in="0">
        <tpls c="5">
          <tpl hier="22" item="4294967295"/>
          <tpl fld="7" item="0"/>
          <tpl fld="8" item="5"/>
          <tpl fld="5" item="1"/>
          <tpl hier="64" item="0"/>
        </tpls>
      </n>
      <n v="3645087" in="0">
        <tpls c="5">
          <tpl hier="22" item="4294967295"/>
          <tpl fld="7" item="0"/>
          <tpl fld="8" item="5"/>
          <tpl fld="5" item="0"/>
          <tpl hier="64" item="0"/>
        </tpls>
      </n>
      <n v="8358" in="0">
        <tpls c="5">
          <tpl fld="1" item="5"/>
          <tpl fld="7" item="0"/>
          <tpl fld="8" item="5"/>
          <tpl fld="5" item="1"/>
          <tpl hier="64" item="0"/>
        </tpls>
      </n>
      <n v="58" in="0">
        <tpls c="5">
          <tpl fld="1" item="6"/>
          <tpl fld="7" item="0"/>
          <tpl fld="8" item="5"/>
          <tpl hier="54" item="4294967295"/>
          <tpl hier="64" item="0"/>
        </tpls>
      </n>
      <n v="186592" in="0">
        <tpls c="5">
          <tpl fld="1" item="0"/>
          <tpl fld="7" item="0"/>
          <tpl fld="8" item="5"/>
          <tpl fld="5" item="0"/>
          <tpl hier="64" item="0"/>
        </tpls>
      </n>
      <n v="378669" in="0">
        <tpls c="5">
          <tpl fld="1" item="9"/>
          <tpl fld="7" item="0"/>
          <tpl fld="8" item="5"/>
          <tpl fld="5" item="0"/>
          <tpl hier="64" item="0"/>
        </tpls>
      </n>
      <n v="734139" in="0">
        <tpls c="5">
          <tpl fld="1" item="9"/>
          <tpl fld="7" item="0"/>
          <tpl fld="8" item="5"/>
          <tpl hier="54" item="4294967295"/>
          <tpl hier="64" item="0"/>
        </tpls>
      </n>
      <n v="0" in="0">
        <tpls c="5">
          <tpl fld="1" item="10"/>
          <tpl fld="7" item="0"/>
          <tpl fld="8" item="5"/>
          <tpl fld="5" item="0"/>
          <tpl hier="64" item="0"/>
        </tpls>
      </n>
      <n v="14830" in="0">
        <tpls c="5">
          <tpl fld="1" item="13"/>
          <tpl fld="7" item="0"/>
          <tpl fld="8" item="5"/>
          <tpl fld="5" item="0"/>
          <tpl hier="64" item="0"/>
        </tpls>
      </n>
      <n v="0" in="0">
        <tpls c="5">
          <tpl fld="1" item="7"/>
          <tpl fld="7" item="0"/>
          <tpl fld="8" item="5"/>
          <tpl fld="5" item="0"/>
          <tpl hier="64" item="0"/>
        </tpls>
      </n>
      <n v="21080" in="0">
        <tpls c="5">
          <tpl fld="1" item="14"/>
          <tpl fld="7" item="0"/>
          <tpl fld="8" item="5"/>
          <tpl fld="5" item="0"/>
          <tpl hier="64" item="0"/>
        </tpls>
      </n>
      <n v="229993" in="0">
        <tpls c="5">
          <tpl fld="1" item="4"/>
          <tpl fld="7" item="0"/>
          <tpl fld="8" item="5"/>
          <tpl hier="54" item="4294967295"/>
          <tpl hier="64" item="0"/>
        </tpls>
      </n>
      <n v="28734" in="0">
        <tpls c="5">
          <tpl fld="1" item="11"/>
          <tpl fld="7" item="0"/>
          <tpl fld="8" item="5"/>
          <tpl fld="5" item="0"/>
          <tpl hier="64" item="0"/>
        </tpls>
      </n>
      <n v="1312988" in="0">
        <tpls c="5">
          <tpl fld="1" item="12"/>
          <tpl fld="7" item="0"/>
          <tpl fld="8" item="5"/>
          <tpl hier="54" item="4294967295"/>
          <tpl hier="64" item="0"/>
        </tpls>
      </n>
      <n v="0" in="0">
        <tpls c="5">
          <tpl fld="1" item="13"/>
          <tpl fld="7" item="0"/>
          <tpl fld="8" item="5"/>
          <tpl fld="5" item="1"/>
          <tpl hier="64" item="0"/>
        </tpls>
      </n>
      <n v="38216" in="0">
        <tpls c="5">
          <tpl fld="1" item="15"/>
          <tpl fld="7" item="0"/>
          <tpl fld="8" item="5"/>
          <tpl fld="5" item="1"/>
          <tpl hier="64" item="0"/>
        </tpls>
      </n>
      <n v="21695" in="0">
        <tpls c="5">
          <tpl fld="1" item="17"/>
          <tpl fld="7" item="0"/>
          <tpl fld="8" item="5"/>
          <tpl fld="5" item="0"/>
          <tpl hier="64" item="0"/>
        </tpls>
      </n>
      <n v="0" in="0">
        <tpls c="5">
          <tpl fld="1" item="16"/>
          <tpl fld="7" item="0"/>
          <tpl fld="8" item="5"/>
          <tpl fld="5" item="1"/>
          <tpl hier="64" item="0"/>
        </tpls>
      </n>
      <n v="160811" in="0">
        <tpls c="5">
          <tpl fld="1" item="19"/>
          <tpl fld="7" item="0"/>
          <tpl fld="8" item="5"/>
          <tpl fld="5" item="1"/>
          <tpl hier="64" item="0"/>
        </tpls>
      </n>
      <n v="391607" in="0">
        <tpls c="5">
          <tpl fld="1" item="16"/>
          <tpl fld="7" item="0"/>
          <tpl fld="8" item="5"/>
          <tpl hier="54" item="4294967295"/>
          <tpl hier="64" item="0"/>
        </tpls>
      </n>
      <n v="355470" in="0">
        <tpls c="5">
          <tpl fld="1" item="9"/>
          <tpl fld="7" item="0"/>
          <tpl fld="8" item="5"/>
          <tpl fld="5" item="1"/>
          <tpl hier="64" item="0"/>
        </tpls>
      </n>
      <n v="75530" in="0">
        <tpls c="5">
          <tpl fld="1" item="22"/>
          <tpl fld="7" item="0"/>
          <tpl fld="8" item="5"/>
          <tpl fld="5" item="1"/>
          <tpl hier="64" item="0"/>
        </tpls>
      </n>
      <n v="294288" in="0">
        <tpls c="5">
          <tpl fld="1" item="0"/>
          <tpl fld="7" item="0"/>
          <tpl fld="8" item="5"/>
          <tpl hier="54" item="4294967295"/>
          <tpl hier="64" item="0"/>
        </tpls>
      </n>
      <n v="8358" in="0">
        <tpls c="5">
          <tpl fld="1" item="5"/>
          <tpl fld="7" item="0"/>
          <tpl fld="8" item="5"/>
          <tpl hier="54" item="4294967295"/>
          <tpl hier="64" item="0"/>
        </tpls>
      </n>
      <n v="163381" in="0">
        <tpls c="5">
          <tpl fld="1" item="12"/>
          <tpl fld="7" item="0"/>
          <tpl fld="8" item="5"/>
          <tpl fld="5" item="1"/>
          <tpl hier="64" item="0"/>
        </tpls>
      </n>
      <n v="0" in="0">
        <tpls c="5">
          <tpl fld="1" item="6"/>
          <tpl fld="7" item="0"/>
          <tpl fld="8" item="5"/>
          <tpl fld="5" item="1"/>
          <tpl hier="64" item="0"/>
        </tpls>
      </n>
      <n v="14830" in="0">
        <tpls c="5">
          <tpl fld="1" item="13"/>
          <tpl fld="7" item="0"/>
          <tpl fld="8" item="5"/>
          <tpl hier="54" item="4294967295"/>
          <tpl hier="64" item="0"/>
        </tpls>
      </n>
      <n v="21080" in="0">
        <tpls c="5">
          <tpl fld="1" item="14"/>
          <tpl fld="7" item="0"/>
          <tpl fld="8" item="5"/>
          <tpl hier="54" item="4294967295"/>
          <tpl hier="64" item="0"/>
        </tpls>
      </n>
      <n v="75530" in="0">
        <tpls c="5">
          <tpl fld="1" item="22"/>
          <tpl fld="7" item="0"/>
          <tpl fld="8" item="5"/>
          <tpl hier="54" item="4294967295"/>
          <tpl hier="64" item="0"/>
        </tpls>
      </n>
      <n v="391607" in="0">
        <tpls c="5">
          <tpl fld="1" item="16"/>
          <tpl fld="7" item="0"/>
          <tpl fld="8" item="5"/>
          <tpl fld="5" item="0"/>
          <tpl hier="64" item="0"/>
        </tpls>
      </n>
      <m>
        <tpls c="5">
          <tpl fld="1" item="25"/>
          <tpl fld="7" item="0"/>
          <tpl fld="8" item="5"/>
          <tpl fld="5" item="0"/>
          <tpl hier="64" item="0"/>
        </tpls>
      </m>
      <n v="115277" in="0">
        <tpls c="5">
          <tpl fld="1" item="4"/>
          <tpl fld="7" item="0"/>
          <tpl fld="8" item="5"/>
          <tpl fld="5" item="0"/>
          <tpl hier="64" item="0"/>
        </tpls>
      </n>
      <n v="1149607" in="0">
        <tpls c="5">
          <tpl fld="1" item="12"/>
          <tpl fld="7" item="0"/>
          <tpl fld="8" item="5"/>
          <tpl fld="5" item="0"/>
          <tpl hier="64" item="0"/>
        </tpls>
      </n>
      <n v="186839" in="0">
        <tpls c="5">
          <tpl fld="1" item="8"/>
          <tpl fld="7" item="0"/>
          <tpl fld="8" item="5"/>
          <tpl fld="5" item="0"/>
          <tpl hier="64" item="0"/>
        </tpls>
      </n>
      <n v="78107" in="0">
        <tpls c="5">
          <tpl fld="1" item="10"/>
          <tpl fld="7" item="0"/>
          <tpl fld="8" item="5"/>
          <tpl fld="5" item="1"/>
          <tpl hier="64" item="0"/>
        </tpls>
      </n>
      <n v="1307108196.3699999" in="1">
        <tpls c="5">
          <tpl hier="22" item="4294967295"/>
          <tpl fld="7" item="0"/>
          <tpl fld="8" item="4"/>
          <tpl fld="9" item="0"/>
          <tpl hier="64" item="0"/>
        </tpls>
      </n>
      <n v="0" in="0">
        <tpls c="5">
          <tpl fld="1" item="5"/>
          <tpl fld="7" item="0"/>
          <tpl fld="8" item="5"/>
          <tpl fld="5" item="0"/>
          <tpl hier="64" item="0"/>
        </tpls>
      </n>
      <n v="58" in="0">
        <tpls c="5">
          <tpl fld="1" item="6"/>
          <tpl fld="7" item="0"/>
          <tpl fld="8" item="5"/>
          <tpl fld="5" item="0"/>
          <tpl hier="64" item="0"/>
        </tpls>
      </n>
      <n v="0" in="0">
        <tpls c="5">
          <tpl fld="1" item="14"/>
          <tpl fld="7" item="0"/>
          <tpl fld="8" item="5"/>
          <tpl fld="5" item="1"/>
          <tpl hier="64" item="0"/>
        </tpls>
      </n>
      <n v="65609" in="0">
        <tpls c="5">
          <tpl fld="1" item="7"/>
          <tpl fld="7" item="0"/>
          <tpl fld="8" item="5"/>
          <tpl fld="5" item="1"/>
          <tpl hier="64" item="0"/>
        </tpls>
      </n>
      <n v="65609" in="0">
        <tpls c="5">
          <tpl fld="1" item="7"/>
          <tpl fld="7" item="0"/>
          <tpl fld="8" item="5"/>
          <tpl hier="54" item="4294967295"/>
          <tpl hier="64" item="0"/>
        </tpls>
      </n>
      <n v="266155" in="0">
        <tpls c="5">
          <tpl fld="1" item="8"/>
          <tpl fld="7" item="0"/>
          <tpl fld="8" item="5"/>
          <tpl hier="54" item="4294967295"/>
          <tpl hier="64" item="0"/>
        </tpls>
      </n>
      <n v="79316" in="0">
        <tpls c="5">
          <tpl fld="1" item="8"/>
          <tpl fld="7" item="0"/>
          <tpl fld="8" item="5"/>
          <tpl fld="5" item="1"/>
          <tpl hier="64" item="0"/>
        </tpls>
      </n>
      <n v="28734" in="0">
        <tpls c="5">
          <tpl fld="1" item="11"/>
          <tpl fld="7" item="0"/>
          <tpl fld="8" item="5"/>
          <tpl hier="54" item="4294967295"/>
          <tpl hier="64" item="0"/>
        </tpls>
      </n>
      <m>
        <tpls c="5">
          <tpl fld="1" item="11"/>
          <tpl fld="7" item="0"/>
          <tpl fld="8" item="5"/>
          <tpl fld="5" item="1"/>
          <tpl hier="64" item="0"/>
        </tpls>
      </m>
      <n v="21107" in="0">
        <tpls c="5">
          <tpl fld="1" item="18"/>
          <tpl fld="7" item="0"/>
          <tpl fld="8" item="5"/>
          <tpl hier="54" item="4294967295"/>
          <tpl hier="64" item="0"/>
        </tpls>
      </n>
      <n v="21107" in="0">
        <tpls c="5">
          <tpl fld="1" item="18"/>
          <tpl fld="7" item="0"/>
          <tpl fld="8" item="5"/>
          <tpl fld="5" item="0"/>
          <tpl hier="64" item="0"/>
        </tpls>
      </n>
      <n v="143559" in="0">
        <tpls c="5">
          <tpl fld="1" item="19"/>
          <tpl fld="7" item="0"/>
          <tpl fld="8" item="5"/>
          <tpl fld="5" item="0"/>
          <tpl hier="64" item="0"/>
        </tpls>
      </n>
      <n v="304370" in="0">
        <tpls c="5">
          <tpl fld="1" item="19"/>
          <tpl fld="7" item="0"/>
          <tpl fld="8" item="5"/>
          <tpl hier="54" item="4294967295"/>
          <tpl hier="64" item="0"/>
        </tpls>
      </n>
      <n v="0" in="0">
        <tpls c="5">
          <tpl fld="1" item="20"/>
          <tpl fld="7" item="0"/>
          <tpl fld="8" item="5"/>
          <tpl fld="5" item="1"/>
          <tpl hier="64" item="0"/>
        </tpls>
      </n>
      <n v="102040" in="0">
        <tpls c="5">
          <tpl fld="1" item="20"/>
          <tpl fld="7" item="0"/>
          <tpl fld="8" item="5"/>
          <tpl fld="5" item="0"/>
          <tpl hier="64" item="0"/>
        </tpls>
      </n>
      <n v="102040" in="0">
        <tpls c="5">
          <tpl fld="1" item="20"/>
          <tpl fld="7" item="0"/>
          <tpl fld="8" item="5"/>
          <tpl hier="54" item="4294967295"/>
          <tpl hier="64" item="0"/>
        </tpls>
      </n>
      <n v="617751" in="0">
        <tpls c="5">
          <tpl fld="1" item="21"/>
          <tpl fld="7" item="0"/>
          <tpl fld="8" item="5"/>
          <tpl fld="5" item="0"/>
          <tpl hier="64" item="0"/>
        </tpls>
      </n>
      <n v="0" in="0">
        <tpls c="5">
          <tpl fld="1" item="21"/>
          <tpl fld="7" item="0"/>
          <tpl fld="8" item="5"/>
          <tpl fld="5" item="1"/>
          <tpl hier="64" item="0"/>
        </tpls>
      </n>
      <n v="4680613966.5899992" in="1">
        <tpls c="5">
          <tpl hier="22" item="4294967295"/>
          <tpl fld="7" item="0"/>
          <tpl fld="8" item="4"/>
          <tpl hier="60" item="4294967295"/>
          <tpl hier="64" item="0"/>
        </tpls>
      </n>
      <n v="3373505770.2200003" in="1">
        <tpls c="5">
          <tpl hier="22" item="4294967295"/>
          <tpl fld="7" item="0"/>
          <tpl fld="8" item="4"/>
          <tpl fld="9" item="1"/>
          <tpl hier="64" item="0"/>
        </tpls>
      </n>
      <n v="40299" in="0">
        <tpls c="5">
          <tpl fld="1" item="23"/>
          <tpl fld="7" item="0"/>
          <tpl fld="8" item="5"/>
          <tpl fld="5" item="0"/>
          <tpl hier="64" item="0"/>
        </tpls>
      </n>
      <n v="0" in="0">
        <tpls c="5">
          <tpl fld="1" item="23"/>
          <tpl fld="7" item="0"/>
          <tpl fld="8" item="5"/>
          <tpl fld="5" item="1"/>
          <tpl hier="64" item="0"/>
        </tpls>
      </n>
      <n v="0" in="0">
        <tpls c="5">
          <tpl fld="1" item="24"/>
          <tpl fld="7" item="0"/>
          <tpl fld="8" item="5"/>
          <tpl fld="5" item="0"/>
          <tpl hier="64" item="0"/>
        </tpls>
      </n>
      <n v="15920" in="0">
        <tpls c="5">
          <tpl fld="1" item="24"/>
          <tpl fld="7" item="0"/>
          <tpl fld="8" item="5"/>
          <tpl fld="5" item="1"/>
          <tpl hier="64" item="0"/>
        </tpls>
      </n>
      <m>
        <tpls c="5">
          <tpl fld="1" item="25"/>
          <tpl fld="7" item="0"/>
          <tpl fld="8" item="5"/>
          <tpl fld="5" item="1"/>
          <tpl hier="64" item="0"/>
        </tpls>
      </m>
      <m>
        <tpls c="5">
          <tpl fld="1" item="25"/>
          <tpl fld="7" item="0"/>
          <tpl fld="8" item="5"/>
          <tpl hier="54" item="4294967295"/>
          <tpl hier="64" item="0"/>
        </tpls>
      </m>
      <n v="122692" in="0">
        <tpls c="5">
          <tpl fld="1" item="26"/>
          <tpl fld="7" item="0"/>
          <tpl fld="8" item="5"/>
          <tpl fld="5" item="0"/>
          <tpl hier="64" item="0"/>
        </tpls>
      </n>
      <n v="171572" in="0">
        <tpls c="5">
          <tpl fld="1" item="26"/>
          <tpl fld="7" item="0"/>
          <tpl fld="8" item="5"/>
          <tpl hier="54" item="4294967295"/>
          <tpl hier="64" item="0"/>
        </tpls>
      </n>
      <n v="0" in="0">
        <tpls c="5">
          <tpl fld="1" item="18"/>
          <tpl fld="7" item="0"/>
          <tpl fld="8" item="5"/>
          <tpl fld="5" item="1"/>
          <tpl hier="64" item="0"/>
        </tpls>
      </n>
      <n v="114716" in="0">
        <tpls c="5">
          <tpl fld="1" item="4"/>
          <tpl fld="7" item="0"/>
          <tpl fld="8" item="5"/>
          <tpl fld="5" item="1"/>
          <tpl hier="64" item="0"/>
        </tpls>
      </n>
      <n v="48880" in="0">
        <tpls c="5">
          <tpl fld="1" item="26"/>
          <tpl fld="7" item="0"/>
          <tpl fld="8" item="5"/>
          <tpl fld="5" item="1"/>
          <tpl hier="64" item="0"/>
        </tpls>
      </n>
      <n v="40299" in="0">
        <tpls c="5">
          <tpl fld="1" item="23"/>
          <tpl fld="7" item="0"/>
          <tpl fld="8" item="5"/>
          <tpl hier="54" item="4294967295"/>
          <tpl hier="64" item="0"/>
        </tpls>
      </n>
      <n v="1423442099.9100006" in="1">
        <tpls c="5">
          <tpl fld="1" item="12"/>
          <tpl fld="7" item="0"/>
          <tpl fld="8" item="4"/>
          <tpl hier="60" item="4294967295"/>
          <tpl hier="64" item="0"/>
        </tpls>
      </n>
      <n v="617751" in="0">
        <tpls c="5">
          <tpl fld="1" item="21"/>
          <tpl fld="7" item="0"/>
          <tpl fld="8" item="5"/>
          <tpl hier="54" item="4294967295"/>
          <tpl hier="64" item="0"/>
        </tpls>
      </n>
      <n v="14621378.799999997" in="1">
        <tpls c="5">
          <tpl fld="1" item="17"/>
          <tpl fld="7" item="0"/>
          <tpl fld="8" item="4"/>
          <tpl fld="9" item="1"/>
          <tpl hier="64" item="0"/>
        </tpls>
      </n>
      <n v="159699486.95999998" in="1">
        <tpls c="5">
          <tpl fld="1" item="0"/>
          <tpl fld="7" item="0"/>
          <tpl fld="8" item="4"/>
          <tpl fld="9" item="1"/>
          <tpl hier="64" item="0"/>
        </tpls>
      </n>
      <n v="129053243.91000003" in="1">
        <tpls c="5">
          <tpl fld="1" item="8"/>
          <tpl fld="7" item="0"/>
          <tpl fld="8" item="4"/>
          <tpl fld="9" item="1"/>
          <tpl hier="64" item="0"/>
        </tpls>
      </n>
      <n v="15920" in="0">
        <tpls c="5">
          <tpl fld="1" item="24"/>
          <tpl fld="7" item="0"/>
          <tpl fld="8" item="5"/>
          <tpl hier="54" item="4294967295"/>
          <tpl hier="64" item="0"/>
        </tpls>
      </n>
      <n v="107696" in="0">
        <tpls c="5">
          <tpl fld="1" item="0"/>
          <tpl fld="7" item="0"/>
          <tpl fld="8" item="5"/>
          <tpl fld="5" item="1"/>
          <tpl hier="64" item="0"/>
        </tpls>
      </n>
      <n v="114626195.37" in="1">
        <tpls c="5">
          <tpl fld="1" item="17"/>
          <tpl fld="7" item="0"/>
          <tpl fld="8" item="4"/>
          <tpl fld="9" item="0"/>
          <tpl hier="64" item="0"/>
        </tpls>
      </n>
      <n v="138924" in="0">
        <tpls c="5">
          <tpl fld="1" item="17"/>
          <tpl fld="7" item="0"/>
          <tpl fld="8" item="5"/>
          <tpl fld="5" item="1"/>
          <tpl hier="64" item="0"/>
        </tpls>
      </n>
      <n v="9474795.8499999978" in="1">
        <tpls c="5">
          <tpl fld="1" item="24"/>
          <tpl fld="7" item="0"/>
          <tpl fld="8" item="4"/>
          <tpl fld="9" item="0"/>
          <tpl hier="64" item="0"/>
        </tpls>
      </n>
      <n v="134157" in="0">
        <tpls c="5">
          <tpl fld="1" item="15"/>
          <tpl fld="7" item="0"/>
          <tpl fld="8" item="5"/>
          <tpl hier="54" item="4294967295"/>
          <tpl hier="64" item="0"/>
        </tpls>
      </n>
      <n v="0" in="1">
        <tpls c="5">
          <tpl fld="1" item="16"/>
          <tpl fld="7" item="0"/>
          <tpl fld="8" item="4"/>
          <tpl fld="9" item="0"/>
          <tpl hier="64" item="0"/>
        </tpls>
      </n>
      <n v="1249696726.6500006" in="1">
        <tpls c="5">
          <tpl fld="1" item="12"/>
          <tpl fld="7" item="0"/>
          <tpl fld="8" item="4"/>
          <tpl fld="9" item="1"/>
          <tpl hier="64" item="0"/>
        </tpls>
      </n>
      <n v="0" in="1">
        <tpls c="5">
          <tpl fld="1" item="23"/>
          <tpl fld="7" item="0"/>
          <tpl fld="8" item="4"/>
          <tpl fld="9" item="0"/>
          <tpl hier="64" item="0"/>
        </tpls>
      </n>
      <n v="131863660.32999998" in="1">
        <tpls c="5">
          <tpl fld="1" item="15"/>
          <tpl fld="7" item="0"/>
          <tpl fld="8" item="4"/>
          <tpl hier="60" item="4294967295"/>
          <tpl hier="64" item="0"/>
        </tpls>
      </n>
      <n v="84390877.670000002" in="1">
        <tpls c="5">
          <tpl fld="1" item="7"/>
          <tpl fld="7" item="0"/>
          <tpl fld="8" item="4"/>
          <tpl fld="9" item="0"/>
          <tpl hier="64" item="0"/>
        </tpls>
      </n>
      <n v="96223703.159999982" in="1">
        <tpls c="5">
          <tpl fld="1" item="20"/>
          <tpl fld="7" item="0"/>
          <tpl fld="8" item="4"/>
          <tpl fld="9" item="1"/>
          <tpl hier="64" item="0"/>
        </tpls>
      </n>
      <n v="197229159.51000005" in="1">
        <tpls c="5">
          <tpl fld="1" item="4"/>
          <tpl fld="7" item="0"/>
          <tpl fld="8" item="4"/>
          <tpl hier="60" item="4294967295"/>
          <tpl hier="64" item="0"/>
        </tpls>
      </n>
      <n v="288955826.05999994" in="1">
        <tpls c="5">
          <tpl fld="1" item="0"/>
          <tpl fld="7" item="0"/>
          <tpl fld="8" item="4"/>
          <tpl hier="60" item="4294967295"/>
          <tpl hier="64" item="0"/>
        </tpls>
      </n>
      <n v="59255252.870000005" in="1">
        <tpls c="5">
          <tpl fld="1" item="8"/>
          <tpl fld="7" item="0"/>
          <tpl fld="8" item="4"/>
          <tpl fld="9" item="0"/>
          <tpl hier="64" item="0"/>
        </tpls>
      </n>
      <n v="78107" in="0">
        <tpls c="5">
          <tpl fld="1" item="10"/>
          <tpl fld="7" item="0"/>
          <tpl fld="8" item="5"/>
          <tpl hier="54" item="4294967295"/>
          <tpl hier="64" item="0"/>
        </tpls>
      </n>
      <n v="0" in="0">
        <tpls c="5">
          <tpl fld="1" item="22"/>
          <tpl fld="7" item="0"/>
          <tpl fld="8" item="5"/>
          <tpl fld="5" item="0"/>
          <tpl hier="64" item="0"/>
        </tpls>
      </n>
      <n v="19444452.539999999" in="1">
        <tpls c="5">
          <tpl fld="1" item="22"/>
          <tpl fld="7" item="0"/>
          <tpl fld="8" item="4"/>
          <tpl fld="9" item="0"/>
          <tpl hier="64" item="0"/>
        </tpls>
      </n>
      <n v="160619" in="0">
        <tpls c="5">
          <tpl fld="1" item="17"/>
          <tpl fld="7" item="0"/>
          <tpl fld="8" item="5"/>
          <tpl hier="54" item="4294967295"/>
          <tpl hier="64" item="0"/>
        </tpls>
      </n>
      <n v="0" in="1">
        <tpls c="5">
          <tpl fld="1" item="21"/>
          <tpl fld="7" item="0"/>
          <tpl fld="8" item="4"/>
          <tpl fld="9" item="0"/>
          <tpl hier="64" item="0"/>
        </tpls>
      </n>
      <n v="173745373.25999993" in="1">
        <tpls c="5">
          <tpl fld="1" item="12"/>
          <tpl fld="7" item="0"/>
          <tpl fld="8" item="4"/>
          <tpl fld="9" item="0"/>
          <tpl hier="64" item="0"/>
        </tpls>
      </n>
      <n v="84390877.670000002" in="1">
        <tpls c="5">
          <tpl fld="1" item="7"/>
          <tpl fld="7" item="0"/>
          <tpl fld="8" item="4"/>
          <tpl hier="60" item="4294967295"/>
          <tpl hier="64" item="0"/>
        </tpls>
      </n>
      <n v="32008847.219999991" in="1">
        <tpls c="5">
          <tpl fld="1" item="23"/>
          <tpl fld="7" item="0"/>
          <tpl fld="8" item="4"/>
          <tpl fld="9" item="1"/>
          <tpl hier="64" item="0"/>
        </tpls>
      </n>
      <n v="129247574.17" in="1">
        <tpls c="5">
          <tpl fld="1" item="17"/>
          <tpl fld="7" item="0"/>
          <tpl fld="8" item="4"/>
          <tpl hier="60" item="4294967295"/>
          <tpl hier="64" item="0"/>
        </tpls>
      </n>
      <n v="7447798.2399999993" in="1">
        <tpls c="5">
          <tpl fld="1" item="5"/>
          <tpl fld="7" item="0"/>
          <tpl fld="8" item="4"/>
          <tpl hier="60" item="4294967295"/>
          <tpl hier="64" item="0"/>
        </tpls>
      </n>
      <n v="0" in="1">
        <tpls c="5">
          <tpl fld="1" item="6"/>
          <tpl fld="7" item="0"/>
          <tpl fld="8" item="4"/>
          <tpl fld="9" item="0"/>
          <tpl hier="64" item="0"/>
        </tpls>
      </n>
      <n v="96223703.159999982" in="1">
        <tpls c="5">
          <tpl fld="1" item="20"/>
          <tpl fld="7" item="0"/>
          <tpl fld="8" item="4"/>
          <tpl hier="60" item="4294967295"/>
          <tpl hier="64" item="0"/>
        </tpls>
      </n>
      <n v="118044720.35000001" in="1">
        <tpls c="5">
          <tpl fld="1" item="4"/>
          <tpl fld="7" item="0"/>
          <tpl fld="8" item="4"/>
          <tpl fld="9" item="0"/>
          <tpl hier="64" item="0"/>
        </tpls>
      </n>
      <n v="129256339.09999999" in="1">
        <tpls c="5">
          <tpl fld="1" item="0"/>
          <tpl fld="7" item="0"/>
          <tpl fld="8" item="4"/>
          <tpl fld="9" item="0"/>
          <tpl hier="64" item="0"/>
        </tpls>
      </n>
      <n v="7447798.2399999993" in="1">
        <tpls c="5">
          <tpl fld="1" item="5"/>
          <tpl fld="7" item="0"/>
          <tpl fld="8" item="4"/>
          <tpl fld="9" item="0"/>
          <tpl hier="64" item="0"/>
        </tpls>
      </n>
      <n v="30727631" in="1">
        <tpls c="5">
          <tpl fld="1" item="14"/>
          <tpl fld="7" item="0"/>
          <tpl fld="8" item="4"/>
          <tpl fld="9" item="1"/>
          <tpl hier="64" item="0"/>
        </tpls>
      </n>
      <n v="95941" in="0">
        <tpls c="5">
          <tpl fld="1" item="15"/>
          <tpl fld="7" item="0"/>
          <tpl fld="8" item="5"/>
          <tpl fld="5" item="0"/>
          <tpl hier="64" item="0"/>
        </tpls>
      </n>
      <n v="96051832.640000001" in="1">
        <tpls c="5">
          <tpl fld="1" item="10"/>
          <tpl fld="7" item="0"/>
          <tpl fld="8" item="4"/>
          <tpl fld="9" item="0"/>
          <tpl hier="64" item="0"/>
        </tpls>
      </n>
      <n v="433815581.73999995" in="1">
        <tpls c="5">
          <tpl fld="1" item="21"/>
          <tpl fld="7" item="0"/>
          <tpl fld="8" item="4"/>
          <tpl fld="9" item="1"/>
          <tpl hier="64" item="0"/>
        </tpls>
      </n>
      <n v="150909269.45999992" in="1">
        <tpls c="5">
          <tpl fld="1" item="26"/>
          <tpl fld="7" item="0"/>
          <tpl fld="8" item="4"/>
          <tpl fld="9" item="1"/>
          <tpl hier="64" item="0"/>
        </tpls>
      </n>
      <n v="30820002.289999999" in="1">
        <tpls c="5">
          <tpl fld="1" item="26"/>
          <tpl fld="7" item="0"/>
          <tpl fld="8" item="4"/>
          <tpl fld="9" item="0"/>
          <tpl hier="64" item="0"/>
        </tpls>
      </n>
      <m>
        <tpls c="5">
          <tpl fld="1" item="25"/>
          <tpl fld="7" item="0"/>
          <tpl fld="8" item="4"/>
          <tpl fld="9" item="1"/>
          <tpl hier="64" item="0"/>
        </tpls>
      </m>
      <n v="79184439.160000026" in="1">
        <tpls c="5">
          <tpl fld="1" item="4"/>
          <tpl fld="7" item="0"/>
          <tpl fld="8" item="4"/>
          <tpl fld="9" item="1"/>
          <tpl hier="64" item="0"/>
        </tpls>
      </n>
      <n v="0" in="1">
        <tpls c="5">
          <tpl fld="1" item="5"/>
          <tpl fld="7" item="0"/>
          <tpl fld="8" item="4"/>
          <tpl fld="9" item="1"/>
          <tpl hier="64" item="0"/>
        </tpls>
      </n>
      <n v="188308496.78000003" in="1">
        <tpls c="5">
          <tpl fld="1" item="8"/>
          <tpl fld="7" item="0"/>
          <tpl fld="8" item="4"/>
          <tpl hier="60" item="4294967295"/>
          <tpl hier="64" item="0"/>
        </tpls>
      </n>
      <n v="280758309.44999993" in="1">
        <tpls c="5">
          <tpl fld="1" item="16"/>
          <tpl fld="7" item="0"/>
          <tpl fld="8" item="4"/>
          <tpl hier="60" item="4294967295"/>
          <tpl hier="64" item="0"/>
        </tpls>
      </n>
      <n v="280758309.44999993" in="1">
        <tpls c="5">
          <tpl fld="1" item="16"/>
          <tpl fld="7" item="0"/>
          <tpl fld="8" item="4"/>
          <tpl fld="9" item="1"/>
          <tpl hier="64" item="0"/>
        </tpls>
      </n>
      <m>
        <tpls c="5">
          <tpl fld="1" item="11"/>
          <tpl fld="7" item="0"/>
          <tpl fld="8" item="4"/>
          <tpl fld="9" item="0"/>
          <tpl hier="64" item="0"/>
        </tpls>
      </m>
      <n v="86416640.400000006" in="1">
        <tpls c="5">
          <tpl fld="1" item="11"/>
          <tpl fld="7" item="0"/>
          <tpl fld="8" item="4"/>
          <tpl hier="60" item="4294967295"/>
          <tpl hier="64" item="0"/>
        </tpls>
      </n>
      <n v="86416640.400000006" in="1">
        <tpls c="5">
          <tpl fld="1" item="11"/>
          <tpl fld="7" item="0"/>
          <tpl fld="8" item="4"/>
          <tpl fld="9" item="1"/>
          <tpl hier="64" item="0"/>
        </tpls>
      </n>
      <n v="0" in="1">
        <tpls c="5">
          <tpl fld="1" item="22"/>
          <tpl fld="7" item="0"/>
          <tpl fld="8" item="4"/>
          <tpl fld="9" item="1"/>
          <tpl hier="64" item="0"/>
        </tpls>
      </n>
      <n v="19444452.539999999" in="1">
        <tpls c="5">
          <tpl fld="1" item="22"/>
          <tpl fld="7" item="0"/>
          <tpl fld="8" item="4"/>
          <tpl hier="60" item="4294967295"/>
          <tpl hier="64" item="0"/>
        </tpls>
      </n>
      <n v="96051832.640000001" in="1">
        <tpls c="5">
          <tpl fld="1" item="10"/>
          <tpl fld="7" item="0"/>
          <tpl fld="8" item="4"/>
          <tpl hier="60" item="4294967295"/>
          <tpl hier="64" item="0"/>
        </tpls>
      </n>
      <n v="4956390.55" in="1">
        <tpls c="5">
          <tpl fld="1" item="6"/>
          <tpl fld="7" item="0"/>
          <tpl fld="8" item="4"/>
          <tpl hier="60" item="4294967295"/>
          <tpl hier="64" item="0"/>
        </tpls>
      </n>
      <n v="4956390.55" in="1">
        <tpls c="5">
          <tpl fld="1" item="6"/>
          <tpl fld="7" item="0"/>
          <tpl fld="8" item="4"/>
          <tpl fld="9" item="1"/>
          <tpl hier="64" item="0"/>
        </tpls>
      </n>
      <n v="195787630.25999999" in="1">
        <tpls c="5">
          <tpl fld="1" item="19"/>
          <tpl fld="7" item="0"/>
          <tpl fld="8" item="4"/>
          <tpl hier="60" item="4294967295"/>
          <tpl hier="64" item="0"/>
        </tpls>
      </n>
      <n v="108802098.40000001" in="1">
        <tpls c="5">
          <tpl fld="1" item="19"/>
          <tpl fld="7" item="0"/>
          <tpl fld="8" item="4"/>
          <tpl fld="9" item="1"/>
          <tpl hier="64" item="0"/>
        </tpls>
      </n>
      <n v="86985531.859999999" in="1">
        <tpls c="5">
          <tpl fld="1" item="19"/>
          <tpl fld="7" item="0"/>
          <tpl fld="8" item="4"/>
          <tpl fld="9" item="0"/>
          <tpl hier="64" item="0"/>
        </tpls>
      </n>
      <n v="0" in="1">
        <tpls c="5">
          <tpl fld="1" item="13"/>
          <tpl fld="7" item="0"/>
          <tpl fld="8" item="4"/>
          <tpl fld="9" item="0"/>
          <tpl hier="64" item="0"/>
        </tpls>
      </n>
      <n v="28723025.119999997" in="1">
        <tpls c="5">
          <tpl fld="1" item="13"/>
          <tpl fld="7" item="0"/>
          <tpl fld="8" item="4"/>
          <tpl fld="9" item="1"/>
          <tpl hier="64" item="0"/>
        </tpls>
      </n>
      <n v="28723025.119999997" in="1">
        <tpls c="5">
          <tpl fld="1" item="13"/>
          <tpl fld="7" item="0"/>
          <tpl fld="8" item="4"/>
          <tpl hier="60" item="4294967295"/>
          <tpl hier="64" item="0"/>
        </tpls>
      </n>
      <n v="310626668.56" in="1">
        <tpls c="5">
          <tpl fld="1" item="9"/>
          <tpl fld="7" item="0"/>
          <tpl fld="8" item="4"/>
          <tpl fld="9" item="0"/>
          <tpl hier="64" item="0"/>
        </tpls>
      </n>
      <n v="385713774.3999998" in="1">
        <tpls c="5">
          <tpl fld="1" item="9"/>
          <tpl fld="7" item="0"/>
          <tpl fld="8" item="4"/>
          <tpl fld="9" item="1"/>
          <tpl hier="64" item="0"/>
        </tpls>
      </n>
      <n v="696340442.9599998" in="1">
        <tpls c="5">
          <tpl fld="1" item="9"/>
          <tpl fld="7" item="0"/>
          <tpl fld="8" item="4"/>
          <tpl hier="60" item="4294967295"/>
          <tpl hier="64" item="0"/>
        </tpls>
      </n>
      <n v="20766819.030000009" in="1">
        <tpls c="5">
          <tpl fld="1" item="18"/>
          <tpl fld="7" item="0"/>
          <tpl fld="8" item="4"/>
          <tpl hier="60" item="4294967295"/>
          <tpl hier="64" item="0"/>
        </tpls>
      </n>
      <m>
        <tpls c="5">
          <tpl fld="1" item="25"/>
          <tpl fld="7" item="0"/>
          <tpl fld="8" item="4"/>
          <tpl fld="9" item="0"/>
          <tpl hier="64" item="0"/>
        </tpls>
      </m>
      <m>
        <tpls c="5">
          <tpl fld="1" item="25"/>
          <tpl fld="7" item="0"/>
          <tpl fld="8" item="4"/>
          <tpl hier="60" item="4294967295"/>
          <tpl hier="64" item="0"/>
        </tpls>
      </m>
      <n v="181729271.74999991" in="1">
        <tpls c="5">
          <tpl fld="1" item="26"/>
          <tpl fld="7" item="0"/>
          <tpl fld="8" item="4"/>
          <tpl hier="60" item="4294967295"/>
          <tpl hier="64" item="0"/>
        </tpls>
      </n>
      <n v="55695503.829999998" in="1">
        <tpls c="5">
          <tpl fld="1" item="15"/>
          <tpl fld="7" item="0"/>
          <tpl fld="8" item="4"/>
          <tpl fld="9" item="0"/>
          <tpl hier="64" item="0"/>
        </tpls>
      </n>
      <n v="0" in="1">
        <tpls c="5">
          <tpl fld="1" item="20"/>
          <tpl fld="7" item="0"/>
          <tpl fld="8" item="4"/>
          <tpl fld="9" item="0"/>
          <tpl hier="64" item="0"/>
        </tpls>
      </n>
      <n v="32008847.219999991" in="1">
        <tpls c="5">
          <tpl fld="1" item="23"/>
          <tpl fld="7" item="0"/>
          <tpl fld="8" item="4"/>
          <tpl hier="60" item="4294967295"/>
          <tpl hier="64" item="0"/>
        </tpls>
      </n>
      <n v="0" in="1">
        <tpls c="5">
          <tpl fld="1" item="14"/>
          <tpl fld="7" item="0"/>
          <tpl fld="8" item="4"/>
          <tpl fld="9" item="0"/>
          <tpl hier="64" item="0"/>
        </tpls>
      </n>
      <n v="0" in="1">
        <tpls c="5">
          <tpl fld="1" item="18"/>
          <tpl fld="7" item="0"/>
          <tpl fld="8" item="4"/>
          <tpl fld="9" item="0"/>
          <tpl hier="64" item="0"/>
        </tpls>
      </n>
      <n v="0" in="1">
        <tpls c="5">
          <tpl fld="1" item="24"/>
          <tpl fld="7" item="0"/>
          <tpl fld="8" item="4"/>
          <tpl fld="9" item="1"/>
          <tpl hier="64" item="0"/>
        </tpls>
      </n>
      <n v="76168156.499999985" in="1">
        <tpls c="5">
          <tpl fld="1" item="15"/>
          <tpl fld="7" item="0"/>
          <tpl fld="8" item="4"/>
          <tpl fld="9" item="1"/>
          <tpl hier="64" item="0"/>
        </tpls>
      </n>
      <n v="30727631" in="1">
        <tpls c="5">
          <tpl fld="1" item="14"/>
          <tpl fld="7" item="0"/>
          <tpl fld="8" item="4"/>
          <tpl hier="60" item="4294967295"/>
          <tpl hier="64" item="0"/>
        </tpls>
      </n>
      <n v="0" in="1">
        <tpls c="5">
          <tpl fld="1" item="10"/>
          <tpl fld="7" item="0"/>
          <tpl fld="8" item="4"/>
          <tpl fld="9" item="1"/>
          <tpl hier="64" item="0"/>
        </tpls>
      </n>
      <n v="9474795.8499999978" in="1">
        <tpls c="5">
          <tpl fld="1" item="24"/>
          <tpl fld="7" item="0"/>
          <tpl fld="8" item="4"/>
          <tpl hier="60" item="4294967295"/>
          <tpl hier="64" item="0"/>
        </tpls>
      </n>
      <n v="0" in="1">
        <tpls c="5">
          <tpl fld="1" item="7"/>
          <tpl fld="7" item="0"/>
          <tpl fld="8" item="4"/>
          <tpl fld="9" item="1"/>
          <tpl hier="64" item="0"/>
        </tpls>
      </n>
      <n v="20766819.030000009" in="1">
        <tpls c="5">
          <tpl fld="1" item="18"/>
          <tpl fld="7" item="0"/>
          <tpl fld="8" item="4"/>
          <tpl fld="9" item="1"/>
          <tpl hier="64" item="0"/>
        </tpls>
      </n>
      <n v="433815581.73999995" in="1">
        <tpls c="5">
          <tpl fld="1" item="21"/>
          <tpl fld="7" item="0"/>
          <tpl fld="8" item="4"/>
          <tpl hier="60" item="4294967295"/>
          <tpl hier="64" item="0"/>
        </tpls>
      </n>
      <n v="3067169.58" in="1">
        <tpls c="4">
          <tpl fld="7" item="1"/>
          <tpl fld="8" item="3"/>
          <tpl fld="6" item="4"/>
          <tpl hier="64" item="0"/>
        </tpls>
      </n>
      <n v="68044319.440000013" in="1">
        <tpls c="4">
          <tpl fld="7" item="1"/>
          <tpl fld="8" item="3"/>
          <tpl fld="6" item="14"/>
          <tpl hier="64" item="0"/>
        </tpls>
      </n>
      <n v="0" in="1">
        <tpls c="4">
          <tpl fld="7" item="1"/>
          <tpl fld="8" item="3"/>
          <tpl fld="6" item="2"/>
          <tpl hier="64" item="0"/>
        </tpls>
      </n>
      <n v="35835.269999999997" in="1">
        <tpls c="4">
          <tpl fld="7" item="1"/>
          <tpl fld="8" item="3"/>
          <tpl fld="6" item="19"/>
          <tpl hier="64" item="0"/>
        </tpls>
      </n>
      <n v="556842508.96000004" in="1">
        <tpls c="4">
          <tpl fld="7" item="1"/>
          <tpl fld="8" item="3"/>
          <tpl fld="6" item="13"/>
          <tpl hier="64" item="0"/>
        </tpls>
      </n>
      <n v="10335789.279999997" in="1">
        <tpls c="4">
          <tpl fld="7" item="1"/>
          <tpl fld="8" item="3"/>
          <tpl fld="6" item="15"/>
          <tpl hier="64" item="0"/>
        </tpls>
      </n>
      <n v="4571326" in="1">
        <tpls c="4">
          <tpl fld="7" item="1"/>
          <tpl fld="8" item="3"/>
          <tpl fld="6" item="0"/>
          <tpl hier="64" item="0"/>
        </tpls>
      </n>
      <n v="5465651.2499999981" in="1">
        <tpls c="4">
          <tpl fld="7" item="1"/>
          <tpl fld="8" item="3"/>
          <tpl fld="6" item="23"/>
          <tpl hier="64" item="0"/>
        </tpls>
      </n>
      <n v="63228734.159999996" in="1">
        <tpls c="4">
          <tpl fld="7" item="1"/>
          <tpl fld="8" item="3"/>
          <tpl fld="6" item="20"/>
          <tpl hier="64" item="0"/>
        </tpls>
      </n>
      <n v="2375140285.0900002" in="1">
        <tpls c="4">
          <tpl fld="7" item="1"/>
          <tpl fld="8" item="3"/>
          <tpl hier="54" item="4294967295"/>
          <tpl hier="64" item="0"/>
        </tpls>
      </n>
      <n v="63833239.94000002" in="1">
        <tpls c="4">
          <tpl fld="7" item="1"/>
          <tpl fld="8" item="3"/>
          <tpl fld="6" item="22"/>
          <tpl hier="64" item="0"/>
        </tpls>
      </n>
      <n v="310392500.98999989" in="1">
        <tpls c="4">
          <tpl fld="7" item="1"/>
          <tpl fld="8" item="3"/>
          <tpl fld="6" item="10"/>
          <tpl hier="64" item="0"/>
        </tpls>
      </n>
      <n v="32467368.120000005" in="1">
        <tpls c="4">
          <tpl fld="7" item="1"/>
          <tpl fld="8" item="3"/>
          <tpl fld="6" item="11"/>
          <tpl hier="64" item="0"/>
        </tpls>
      </n>
      <n v="20022006.419999998" in="1">
        <tpls c="4">
          <tpl fld="7" item="1"/>
          <tpl fld="8" item="3"/>
          <tpl fld="6" item="16"/>
          <tpl hier="64" item="0"/>
        </tpls>
      </n>
      <n v="55205.93" in="1">
        <tpls c="4">
          <tpl fld="7" item="1"/>
          <tpl fld="8" item="3"/>
          <tpl fld="6" item="12"/>
          <tpl hier="64" item="0"/>
        </tpls>
      </n>
      <n v="13951358.48" in="1">
        <tpls c="4">
          <tpl fld="7" item="1"/>
          <tpl fld="8" item="3"/>
          <tpl fld="6" item="6"/>
          <tpl hier="64" item="0"/>
        </tpls>
      </n>
      <n v="1548517815.1299999" in="1">
        <tpls c="4">
          <tpl fld="7" item="1"/>
          <tpl fld="8" item="3"/>
          <tpl fld="5" item="0"/>
          <tpl hier="64" item="0"/>
        </tpls>
      </n>
      <n v="84168715.539999992" in="1">
        <tpls c="4">
          <tpl fld="7" item="1"/>
          <tpl fld="8" item="3"/>
          <tpl fld="6" item="24"/>
          <tpl hier="64" item="0"/>
        </tpls>
      </n>
      <n v="2008103.2300000002" in="1">
        <tpls c="4">
          <tpl fld="7" item="1"/>
          <tpl fld="8" item="3"/>
          <tpl fld="6" item="8"/>
          <tpl hier="64" item="0"/>
        </tpls>
      </n>
      <n v="190991880.6400001" in="1">
        <tpls c="4">
          <tpl fld="7" item="1"/>
          <tpl fld="8" item="3"/>
          <tpl fld="6" item="18"/>
          <tpl hier="64" item="0"/>
        </tpls>
      </n>
      <n v="138526864.92999998" in="1">
        <tpls c="4">
          <tpl fld="7" item="1"/>
          <tpl fld="8" item="3"/>
          <tpl fld="6" item="21"/>
          <tpl hier="64" item="0"/>
        </tpls>
      </n>
      <n v="1182689.8199999998" in="1">
        <tpls c="4">
          <tpl fld="7" item="1"/>
          <tpl fld="8" item="3"/>
          <tpl fld="6" item="7"/>
          <tpl hier="64" item="0"/>
        </tpls>
      </n>
      <n v="47748447.890000001" in="1">
        <tpls c="4">
          <tpl fld="7" item="1"/>
          <tpl fld="8" item="3"/>
          <tpl fld="6" item="1"/>
          <tpl hier="64" item="0"/>
        </tpls>
      </n>
      <n v="-151845.08000000031" in="1">
        <tpls c="4">
          <tpl fld="7" item="1"/>
          <tpl fld="8" item="3"/>
          <tpl fld="6" item="9"/>
          <tpl hier="64" item="0"/>
        </tpls>
      </n>
      <n v="0" in="1">
        <tpls c="4">
          <tpl fld="7" item="1"/>
          <tpl fld="8" item="3"/>
          <tpl fld="6" item="3"/>
          <tpl hier="64" item="0"/>
        </tpls>
      </n>
      <n v="757284168.01000023" in="1">
        <tpls c="4">
          <tpl fld="7" item="1"/>
          <tpl fld="8" item="3"/>
          <tpl fld="6" item="5"/>
          <tpl hier="64" item="0"/>
        </tpls>
      </n>
      <n v="1068246.29" in="1">
        <tpls c="4">
          <tpl fld="7" item="1"/>
          <tpl fld="8" item="3"/>
          <tpl fld="6" item="17"/>
          <tpl hier="64" item="0"/>
        </tpls>
      </n>
      <n v="826622469.96000004" in="1">
        <tpls c="4">
          <tpl fld="7" item="1"/>
          <tpl fld="8" item="3"/>
          <tpl fld="5" item="1"/>
          <tpl hier="64" item="0"/>
        </tpls>
      </n>
      <n v="0" in="0">
        <tpls c="4">
          <tpl fld="7" item="1"/>
          <tpl fld="8" item="6"/>
          <tpl fld="6" item="3"/>
          <tpl hier="64" item="0"/>
        </tpls>
      </n>
      <n v="5" in="0">
        <tpls c="4">
          <tpl fld="7" item="0"/>
          <tpl fld="8" item="6"/>
          <tpl fld="10" item="34"/>
          <tpl hier="64" item="0"/>
        </tpls>
      </n>
      <n v="365015783.48000008" in="1">
        <tpls c="4">
          <tpl fld="7" item="1"/>
          <tpl fld="8" item="4"/>
          <tpl fld="6" item="10"/>
          <tpl hier="64" item="0"/>
        </tpls>
      </n>
      <n v="359825357.42000002" in="1">
        <tpls c="4">
          <tpl fld="7" item="1"/>
          <tpl fld="8" item="4"/>
          <tpl fld="6" item="21"/>
          <tpl hier="64" item="0"/>
        </tpls>
      </n>
      <n v="308233" in="0">
        <tpls c="4">
          <tpl fld="7" item="1"/>
          <tpl fld="8" item="5"/>
          <tpl fld="6" item="18"/>
          <tpl hier="64" item="0"/>
        </tpls>
      </n>
      <n v="1625" in="0">
        <tpls c="4">
          <tpl fld="7" item="1"/>
          <tpl fld="8" item="6"/>
          <tpl fld="6" item="16"/>
          <tpl hier="64" item="0"/>
        </tpls>
      </n>
      <n v="3796" in="0">
        <tpls c="4">
          <tpl fld="7" item="1"/>
          <tpl fld="8" item="6"/>
          <tpl fld="6" item="1"/>
          <tpl hier="64" item="0"/>
        </tpls>
      </n>
      <n v="17464" in="0">
        <tpls c="4">
          <tpl fld="7" item="1"/>
          <tpl fld="8" item="5"/>
          <tpl fld="6" item="9"/>
          <tpl hier="64" item="0"/>
        </tpls>
      </n>
      <n v="776884.77" in="1">
        <tpls c="4">
          <tpl fld="7" item="1"/>
          <tpl fld="8" item="4"/>
          <tpl fld="10" item="44"/>
          <tpl hier="64" item="0"/>
        </tpls>
      </n>
      <n v="6" in="0">
        <tpls c="4">
          <tpl fld="7" item="1"/>
          <tpl fld="8" item="6"/>
          <tpl fld="6" item="8"/>
          <tpl hier="64" item="0"/>
        </tpls>
      </n>
      <n v="23" in="0">
        <tpls c="4">
          <tpl fld="7" item="1"/>
          <tpl fld="8" item="6"/>
          <tpl fld="10" item="31"/>
          <tpl hier="64" item="0"/>
        </tpls>
      </n>
      <n v="80" in="0">
        <tpls c="4">
          <tpl fld="7" item="0"/>
          <tpl fld="8" item="5"/>
          <tpl fld="10" item="57"/>
          <tpl hier="64" item="0"/>
        </tpls>
      </n>
      <n v="70912" in="0">
        <tpls c="4">
          <tpl fld="7" item="1"/>
          <tpl fld="8" item="5"/>
          <tpl fld="6" item="14"/>
          <tpl hier="64" item="0"/>
        </tpls>
      </n>
      <n v="776265" in="0">
        <tpls c="4">
          <tpl fld="7" item="1"/>
          <tpl fld="8" item="5"/>
          <tpl fld="6" item="5"/>
          <tpl hier="64" item="0"/>
        </tpls>
      </n>
      <n v="12645" in="0">
        <tpls c="4">
          <tpl fld="7" item="1"/>
          <tpl fld="8" item="5"/>
          <tpl fld="10" item="75"/>
          <tpl hier="64" item="0"/>
        </tpls>
      </n>
      <n v="654" in="0">
        <tpls c="4">
          <tpl fld="7" item="1"/>
          <tpl fld="8" item="6"/>
          <tpl fld="6" item="11"/>
          <tpl hier="64" item="0"/>
        </tpls>
      </n>
      <n v="137715" in="0">
        <tpls c="4">
          <tpl fld="7" item="1"/>
          <tpl fld="8" item="5"/>
          <tpl fld="6" item="15"/>
          <tpl hier="64" item="0"/>
        </tpls>
      </n>
      <n v="4669.18" in="1">
        <tpls c="4">
          <tpl fld="7" item="1"/>
          <tpl fld="8" item="4"/>
          <tpl fld="10" item="37"/>
          <tpl hier="64" item="0"/>
        </tpls>
      </n>
      <n v="0" in="0">
        <tpls c="4">
          <tpl fld="7" item="1"/>
          <tpl fld="8" item="6"/>
          <tpl fld="6" item="19"/>
          <tpl hier="64" item="0"/>
        </tpls>
      </n>
      <n v="1091803.03" in="1">
        <tpls c="4">
          <tpl fld="7" item="1"/>
          <tpl fld="8" item="4"/>
          <tpl fld="10" item="57"/>
          <tpl hier="64" item="0"/>
        </tpls>
      </n>
      <n v="9832" in="0">
        <tpls c="4">
          <tpl fld="7" item="1"/>
          <tpl fld="8" item="5"/>
          <tpl fld="6" item="11"/>
          <tpl hier="64" item="0"/>
        </tpls>
      </n>
      <n v="1334500.97" in="1">
        <tpls c="4">
          <tpl fld="7" item="1"/>
          <tpl fld="8" item="4"/>
          <tpl fld="6" item="19"/>
          <tpl hier="64" item="0"/>
        </tpls>
      </n>
      <n v="130" in="0">
        <tpls c="4">
          <tpl fld="7" item="1"/>
          <tpl fld="8" item="5"/>
          <tpl fld="10" item="47"/>
          <tpl hier="64" item="0"/>
        </tpls>
      </n>
      <n v="154" in="0">
        <tpls c="4">
          <tpl fld="7" item="1"/>
          <tpl fld="8" item="5"/>
          <tpl fld="10" item="41"/>
          <tpl hier="64" item="0"/>
        </tpls>
      </n>
      <n v="3" in="0">
        <tpls c="4">
          <tpl fld="7" item="1"/>
          <tpl fld="8" item="6"/>
          <tpl fld="6" item="12"/>
          <tpl hier="64" item="0"/>
        </tpls>
      </n>
      <n v="136845272.75999999" in="1">
        <tpls c="4">
          <tpl fld="7" item="1"/>
          <tpl fld="8" item="4"/>
          <tpl fld="6" item="11"/>
          <tpl hier="64" item="0"/>
        </tpls>
      </n>
      <n v="262858" in="0">
        <tpls c="4">
          <tpl fld="7" item="1"/>
          <tpl fld="8" item="5"/>
          <tpl fld="6" item="21"/>
          <tpl hier="64" item="0"/>
        </tpls>
      </n>
      <n v="34524213.489999995" in="1">
        <tpls c="4">
          <tpl fld="7" item="1"/>
          <tpl fld="8" item="4"/>
          <tpl fld="6" item="23"/>
          <tpl hier="64" item="0"/>
        </tpls>
      </n>
      <n v="0" in="0">
        <tpls c="4">
          <tpl fld="7" item="1"/>
          <tpl fld="8" item="6"/>
          <tpl fld="6" item="2"/>
          <tpl hier="64" item="0"/>
        </tpls>
      </n>
      <n v="284" in="0">
        <tpls c="4">
          <tpl fld="7" item="1"/>
          <tpl fld="8" item="5"/>
          <tpl fld="10" item="29"/>
          <tpl hier="64" item="0"/>
        </tpls>
      </n>
      <n v="7" in="0">
        <tpls c="4">
          <tpl fld="7" item="0"/>
          <tpl fld="8" item="6"/>
          <tpl fld="10" item="18"/>
          <tpl hier="64" item="0"/>
        </tpls>
      </n>
      <n v="1237105891.3700001" in="1">
        <tpls c="4">
          <tpl fld="7" item="1"/>
          <tpl fld="8" item="4"/>
          <tpl fld="5" item="1"/>
          <tpl hier="64" item="0"/>
        </tpls>
      </n>
      <n v="112" in="0">
        <tpls c="4">
          <tpl fld="7" item="1"/>
          <tpl fld="8" item="5"/>
          <tpl fld="6" item="17"/>
          <tpl hier="64" item="0"/>
        </tpls>
      </n>
      <n v="29805550.649999991" in="1">
        <tpls c="4">
          <tpl fld="7" item="1"/>
          <tpl fld="8" item="4"/>
          <tpl fld="6" item="15"/>
          <tpl hier="64" item="0"/>
        </tpls>
      </n>
      <n v="53564" in="0">
        <tpls c="4">
          <tpl fld="7" item="1"/>
          <tpl fld="8" item="5"/>
          <tpl fld="10" item="0"/>
          <tpl hier="64" item="0"/>
        </tpls>
      </n>
      <n v="201" in="0">
        <tpls c="4">
          <tpl fld="7" item="0"/>
          <tpl fld="8" item="6"/>
          <tpl fld="10" item="7"/>
          <tpl hier="64" item="0"/>
        </tpls>
      </n>
      <n v="94220529.709999993" in="1">
        <tpls c="4">
          <tpl fld="7" item="0"/>
          <tpl fld="8" item="4"/>
          <tpl fld="10" item="97"/>
          <tpl hier="64" item="0"/>
        </tpls>
      </n>
      <n v="743791.60000000009" in="1">
        <tpls c="4">
          <tpl fld="7" item="1"/>
          <tpl fld="8" item="4"/>
          <tpl fld="10" item="98"/>
          <tpl hier="64" item="0"/>
        </tpls>
      </n>
      <n v="21853.53" in="1">
        <tpls c="4">
          <tpl fld="7" item="1"/>
          <tpl fld="8" item="3"/>
          <tpl fld="10" item="1"/>
          <tpl hier="64" item="0"/>
        </tpls>
      </n>
      <n v="8540371.3599999994" in="1">
        <tpls c="4">
          <tpl fld="7" item="0"/>
          <tpl fld="8" item="4"/>
          <tpl fld="10" item="45"/>
          <tpl hier="64" item="0"/>
        </tpls>
      </n>
      <n v="388" in="0">
        <tpls c="4">
          <tpl fld="7" item="0"/>
          <tpl fld="8" item="6"/>
          <tpl fld="10" item="10"/>
          <tpl hier="64" item="0"/>
        </tpls>
      </n>
      <n v="12" in="0">
        <tpls c="4">
          <tpl fld="7" item="1"/>
          <tpl fld="8" item="5"/>
          <tpl fld="10" item="60"/>
          <tpl hier="64" item="0"/>
        </tpls>
      </n>
      <n v="0" in="0">
        <tpls c="4">
          <tpl fld="7" item="1"/>
          <tpl fld="8" item="6"/>
          <tpl fld="10" item="80"/>
          <tpl hier="64" item="0"/>
        </tpls>
      </n>
      <n v="703" in="0">
        <tpls c="4">
          <tpl fld="7" item="1"/>
          <tpl fld="8" item="5"/>
          <tpl fld="10" item="31"/>
          <tpl hier="64" item="0"/>
        </tpls>
      </n>
      <n v="0" in="1">
        <tpls c="4">
          <tpl fld="7" item="1"/>
          <tpl fld="8" item="3"/>
          <tpl fld="10" item="80"/>
          <tpl hier="64" item="0"/>
        </tpls>
      </n>
      <n v="0" in="1">
        <tpls c="4">
          <tpl fld="7" item="0"/>
          <tpl fld="8" item="3"/>
          <tpl fld="10" item="58"/>
          <tpl hier="64" item="0"/>
        </tpls>
      </n>
      <n v="1504934.5" in="1">
        <tpls c="4">
          <tpl fld="7" item="1"/>
          <tpl fld="8" item="3"/>
          <tpl fld="10" item="49"/>
          <tpl hier="64" item="0"/>
        </tpls>
      </n>
      <n v="2475" in="0">
        <tpls c="4">
          <tpl fld="7" item="0"/>
          <tpl fld="8" item="5"/>
          <tpl fld="10" item="22"/>
          <tpl hier="64" item="0"/>
        </tpls>
      </n>
      <n v="9" in="0">
        <tpls c="4">
          <tpl fld="7" item="0"/>
          <tpl fld="8" item="6"/>
          <tpl fld="10" item="11"/>
          <tpl hier="64" item="0"/>
        </tpls>
      </n>
      <n v="8649669.5999999996" in="1">
        <tpls c="4">
          <tpl fld="7" item="0"/>
          <tpl fld="8" item="4"/>
          <tpl fld="10" item="88"/>
          <tpl hier="64" item="0"/>
        </tpls>
      </n>
      <n v="7224559.2300000004" in="1">
        <tpls c="4">
          <tpl fld="7" item="0"/>
          <tpl fld="8" item="4"/>
          <tpl fld="10" item="0"/>
          <tpl hier="64" item="0"/>
        </tpls>
      </n>
      <n v="133" in="0">
        <tpls c="4">
          <tpl fld="7" item="1"/>
          <tpl fld="8" item="6"/>
          <tpl fld="10" item="81"/>
          <tpl hier="64" item="0"/>
        </tpls>
      </n>
      <n v="465" in="0">
        <tpls c="4">
          <tpl fld="7" item="0"/>
          <tpl fld="8" item="6"/>
          <tpl fld="10" item="2"/>
          <tpl hier="64" item="0"/>
        </tpls>
      </n>
      <n v="41534902.359999999" in="1">
        <tpls c="4">
          <tpl fld="7" item="0"/>
          <tpl fld="8" item="4"/>
          <tpl fld="10" item="86"/>
          <tpl hier="64" item="0"/>
        </tpls>
      </n>
      <n v="79818878.76000002" in="1">
        <tpls c="4">
          <tpl fld="7" item="1"/>
          <tpl fld="8" item="4"/>
          <tpl fld="6" item="16"/>
          <tpl hier="64" item="0"/>
        </tpls>
      </n>
      <n v="103486137.47000001" in="1">
        <tpls c="4">
          <tpl fld="7" item="0"/>
          <tpl fld="8" item="4"/>
          <tpl fld="10" item="63"/>
          <tpl hier="64" item="0"/>
        </tpls>
      </n>
      <n v="79594.14" in="1">
        <tpls c="4">
          <tpl fld="7" item="0"/>
          <tpl fld="8" item="3"/>
          <tpl fld="10" item="75"/>
          <tpl hier="64" item="0"/>
        </tpls>
      </n>
      <n v="18218" in="0">
        <tpls c="4">
          <tpl fld="7" item="1"/>
          <tpl fld="8" item="5"/>
          <tpl fld="6" item="20"/>
          <tpl hier="64" item="0"/>
        </tpls>
      </n>
      <n v="23064" in="0">
        <tpls c="4">
          <tpl fld="7" item="1"/>
          <tpl fld="8" item="5"/>
          <tpl fld="6" item="16"/>
          <tpl hier="64" item="0"/>
        </tpls>
      </n>
      <n v="6715" in="0">
        <tpls c="4">
          <tpl fld="7" item="1"/>
          <tpl fld="8" item="5"/>
          <tpl fld="10" item="59"/>
          <tpl hier="64" item="0"/>
        </tpls>
      </n>
      <n v="2640786.4" in="1">
        <tpls c="4">
          <tpl fld="7" item="0"/>
          <tpl fld="8" item="4"/>
          <tpl fld="10" item="47"/>
          <tpl hier="64" item="0"/>
        </tpls>
      </n>
      <n v="0" in="0">
        <tpls c="4">
          <tpl fld="7" item="0"/>
          <tpl fld="8" item="6"/>
          <tpl fld="10" item="60"/>
          <tpl hier="64" item="0"/>
        </tpls>
      </n>
      <n v="0" in="1">
        <tpls c="4">
          <tpl fld="7" item="1"/>
          <tpl fld="8" item="3"/>
          <tpl fld="10" item="58"/>
          <tpl hier="64" item="0"/>
        </tpls>
      </n>
      <n v="2" in="0">
        <tpls c="4">
          <tpl fld="7" item="1"/>
          <tpl fld="8" item="6"/>
          <tpl fld="10" item="1"/>
          <tpl hier="64" item="0"/>
        </tpls>
      </n>
      <n v="46" in="0">
        <tpls c="4">
          <tpl fld="7" item="0"/>
          <tpl fld="8" item="6"/>
          <tpl fld="10" item="78"/>
          <tpl hier="64" item="0"/>
        </tpls>
      </n>
      <n v="43744114.019999996" in="1">
        <tpls c="4">
          <tpl fld="7" item="0"/>
          <tpl fld="8" item="3"/>
          <tpl fld="10" item="63"/>
          <tpl hier="64" item="0"/>
        </tpls>
      </n>
      <n v="114109.08999999998" in="1">
        <tpls c="4">
          <tpl fld="7" item="1"/>
          <tpl fld="8" item="3"/>
          <tpl fld="10" item="34"/>
          <tpl hier="64" item="0"/>
        </tpls>
      </n>
      <n v="33" in="0">
        <tpls c="4">
          <tpl fld="7" item="1"/>
          <tpl fld="8" item="6"/>
          <tpl fld="6" item="9"/>
          <tpl hier="64" item="0"/>
        </tpls>
      </n>
      <n v="2641892.6399999997" in="1">
        <tpls c="4">
          <tpl fld="7" item="1"/>
          <tpl fld="8" item="4"/>
          <tpl fld="10" item="23"/>
          <tpl hier="64" item="0"/>
        </tpls>
      </n>
      <n v="0" in="1">
        <tpls c="4">
          <tpl fld="7" item="0"/>
          <tpl fld="8" item="4"/>
          <tpl fld="10" item="60"/>
          <tpl hier="64" item="0"/>
        </tpls>
      </n>
      <n v="3727825.01" in="1">
        <tpls c="4">
          <tpl fld="7" item="1"/>
          <tpl fld="8" item="4"/>
          <tpl fld="6" item="4"/>
          <tpl hier="64" item="0"/>
        </tpls>
      </n>
      <n v="141280554.55000001" in="1">
        <tpls c="4">
          <tpl fld="7" item="1"/>
          <tpl fld="8" item="4"/>
          <tpl fld="6" item="24"/>
          <tpl hier="64" item="0"/>
        </tpls>
      </n>
      <n v="20" in="0">
        <tpls c="4">
          <tpl fld="7" item="1"/>
          <tpl fld="8" item="6"/>
          <tpl fld="10" item="11"/>
          <tpl hier="64" item="0"/>
        </tpls>
      </n>
      <n v="0" in="0">
        <tpls c="4">
          <tpl fld="7" item="0"/>
          <tpl fld="8" item="5"/>
          <tpl fld="10" item="60"/>
          <tpl hier="64" item="0"/>
        </tpls>
      </n>
      <n v="13254604.259999998" in="1">
        <tpls c="4">
          <tpl fld="7" item="1"/>
          <tpl fld="8" item="4"/>
          <tpl fld="10" item="51"/>
          <tpl hier="64" item="0"/>
        </tpls>
      </n>
      <n v="381000" in="0">
        <tpls c="4">
          <tpl fld="7" item="1"/>
          <tpl fld="8" item="6"/>
          <tpl fld="5" item="0"/>
          <tpl hier="64" item="0"/>
        </tpls>
      </n>
      <n v="420" in="0">
        <tpls c="4">
          <tpl fld="7" item="1"/>
          <tpl fld="8" item="5"/>
          <tpl fld="10" item="98"/>
          <tpl hier="64" item="0"/>
        </tpls>
      </n>
      <n v="5141993.3000000017" in="1">
        <tpls c="4">
          <tpl fld="7" item="0"/>
          <tpl fld="8" item="4"/>
          <tpl fld="10" item="18"/>
          <tpl hier="64" item="0"/>
        </tpls>
      </n>
      <n v="166380" in="0">
        <tpls c="4">
          <tpl fld="7" item="0"/>
          <tpl fld="8" item="5"/>
          <tpl fld="10" item="23"/>
          <tpl hier="64" item="0"/>
        </tpls>
      </n>
      <n v="201" in="0">
        <tpls c="4">
          <tpl fld="7" item="1"/>
          <tpl fld="8" item="6"/>
          <tpl fld="6" item="7"/>
          <tpl hier="64" item="0"/>
        </tpls>
      </n>
      <n v="364510.86" in="1">
        <tpls c="4">
          <tpl fld="7" item="1"/>
          <tpl fld="8" item="3"/>
          <tpl fld="10" item="85"/>
          <tpl hier="64" item="0"/>
        </tpls>
      </n>
      <n v="176743559.95000002" in="1">
        <tpls c="4">
          <tpl fld="7" item="1"/>
          <tpl fld="8" item="4"/>
          <tpl fld="6" item="14"/>
          <tpl hier="64" item="0"/>
        </tpls>
      </n>
      <n v="14235542.449999999" in="1">
        <tpls c="4">
          <tpl fld="7" item="0"/>
          <tpl fld="8" item="3"/>
          <tpl fld="10" item="65"/>
          <tpl hier="64" item="0"/>
        </tpls>
      </n>
      <n v="7" in="0">
        <tpls c="4">
          <tpl fld="7" item="0"/>
          <tpl fld="8" item="5"/>
          <tpl fld="10" item="70"/>
          <tpl hier="64" item="0"/>
        </tpls>
      </n>
      <n v="6798" in="0">
        <tpls c="4">
          <tpl fld="7" item="1"/>
          <tpl fld="8" item="6"/>
          <tpl fld="10" item="13"/>
          <tpl hier="64" item="0"/>
        </tpls>
      </n>
      <n v="11430.72" in="1">
        <tpls c="4">
          <tpl fld="7" item="1"/>
          <tpl fld="8" item="3"/>
          <tpl fld="10" item="14"/>
          <tpl hier="64" item="0"/>
        </tpls>
      </n>
      <n v="236" in="0">
        <tpls c="4">
          <tpl fld="7" item="1"/>
          <tpl fld="8" item="6"/>
          <tpl fld="10" item="24"/>
          <tpl hier="64" item="0"/>
        </tpls>
      </n>
      <n v="94465" in="0">
        <tpls c="4">
          <tpl fld="7" item="1"/>
          <tpl fld="8" item="5"/>
          <tpl fld="10" item="45"/>
          <tpl hier="64" item="0"/>
        </tpls>
      </n>
      <n v="157095" in="0">
        <tpls c="4">
          <tpl fld="7" item="0"/>
          <tpl fld="8" item="5"/>
          <tpl fld="10" item="9"/>
          <tpl hier="64" item="0"/>
        </tpls>
      </n>
      <n v="0" in="0">
        <tpls c="4">
          <tpl fld="7" item="0"/>
          <tpl fld="8" item="6"/>
          <tpl fld="10" item="69"/>
          <tpl hier="64" item="0"/>
        </tpls>
      </n>
      <n v="3297" in="0">
        <tpls c="4">
          <tpl fld="7" item="1"/>
          <tpl fld="8" item="5"/>
          <tpl fld="10" item="91"/>
          <tpl hier="64" item="0"/>
        </tpls>
      </n>
      <n v="237" in="0">
        <tpls c="4">
          <tpl fld="7" item="1"/>
          <tpl fld="8" item="6"/>
          <tpl fld="10" item="49"/>
          <tpl hier="64" item="0"/>
        </tpls>
      </n>
      <n v="88698" in="0">
        <tpls c="4">
          <tpl fld="7" item="0"/>
          <tpl fld="8" item="5"/>
          <tpl fld="10" item="94"/>
          <tpl hier="64" item="0"/>
        </tpls>
      </n>
      <n v="529" in="0">
        <tpls c="4">
          <tpl fld="7" item="0"/>
          <tpl fld="8" item="5"/>
          <tpl fld="10" item="98"/>
          <tpl hier="64" item="0"/>
        </tpls>
      </n>
      <n v="38920" in="0">
        <tpls c="4">
          <tpl fld="7" item="1"/>
          <tpl fld="8" item="6"/>
          <tpl fld="10" item="55"/>
          <tpl hier="64" item="0"/>
        </tpls>
      </n>
      <n v="0" in="0">
        <tpls c="5">
          <tpl fld="1" item="3"/>
          <tpl fld="7" item="1"/>
          <tpl fld="8" item="5"/>
          <tpl fld="5" item="0"/>
          <tpl hier="64" item="0"/>
        </tpls>
      </n>
      <n v="0" in="0">
        <tpls c="5">
          <tpl fld="1" item="2"/>
          <tpl fld="7" item="1"/>
          <tpl fld="8" item="5"/>
          <tpl fld="5" item="0"/>
          <tpl hier="64" item="0"/>
        </tpls>
      </n>
      <n v="64000" in="0">
        <tpls c="5">
          <tpl fld="1" item="22"/>
          <tpl fld="7" item="1"/>
          <tpl fld="8" item="5"/>
          <tpl hier="54" item="4294967295"/>
          <tpl hier="64" item="0"/>
        </tpls>
      </n>
      <n v="0" in="0">
        <tpls c="5">
          <tpl fld="1" item="21"/>
          <tpl fld="7" item="1"/>
          <tpl fld="8" item="5"/>
          <tpl fld="5" item="1"/>
          <tpl hier="64" item="0"/>
        </tpls>
      </n>
      <n v="419182" in="0">
        <tpls c="4">
          <tpl fld="7" item="1"/>
          <tpl fld="8" item="6"/>
          <tpl hier="54" item="4294967295"/>
          <tpl hier="64" item="0"/>
        </tpls>
      </n>
      <n v="94" in="0">
        <tpls c="4">
          <tpl fld="7" item="1"/>
          <tpl fld="8" item="5"/>
          <tpl fld="6" item="12"/>
          <tpl hier="64" item="0"/>
        </tpls>
      </n>
      <n v="106351.8" in="1">
        <tpls c="4">
          <tpl fld="7" item="0"/>
          <tpl fld="8" item="4"/>
          <tpl fld="10" item="74"/>
          <tpl hier="64" item="0"/>
        </tpls>
      </n>
      <n v="113149" in="0">
        <tpls c="4">
          <tpl fld="7" item="0"/>
          <tpl fld="8" item="5"/>
          <tpl fld="10" item="45"/>
          <tpl hier="64" item="0"/>
        </tpls>
      </n>
      <n v="214417.87" in="1">
        <tpls c="4">
          <tpl fld="7" item="0"/>
          <tpl fld="8" item="3"/>
          <tpl fld="10" item="18"/>
          <tpl hier="64" item="0"/>
        </tpls>
      </n>
      <n v="94792974.870000005" in="1">
        <tpls c="4">
          <tpl fld="7" item="0"/>
          <tpl fld="8" item="4"/>
          <tpl fld="10" item="61"/>
          <tpl hier="64" item="0"/>
        </tpls>
      </n>
      <n v="0" in="1">
        <tpls c="4">
          <tpl fld="7" item="1"/>
          <tpl fld="8" item="3"/>
          <tpl fld="10" item="82"/>
          <tpl hier="64" item="0"/>
        </tpls>
      </n>
      <n v="15474619.489999998" in="1">
        <tpls c="4">
          <tpl fld="7" item="0"/>
          <tpl fld="8" item="4"/>
          <tpl fld="10" item="56"/>
          <tpl hier="64" item="0"/>
        </tpls>
      </n>
      <n v="5228" in="0">
        <tpls c="4">
          <tpl fld="7" item="0"/>
          <tpl fld="8" item="5"/>
          <tpl fld="10" item="12"/>
          <tpl hier="64" item="0"/>
        </tpls>
      </n>
      <n v="65268780.750000007" in="1">
        <tpls c="4">
          <tpl fld="7" item="1"/>
          <tpl fld="8" item="4"/>
          <tpl fld="6" item="1"/>
          <tpl hier="64" item="0"/>
        </tpls>
      </n>
      <n v="24" in="0">
        <tpls c="4">
          <tpl fld="7" item="1"/>
          <tpl fld="8" item="6"/>
          <tpl fld="10" item="16"/>
          <tpl hier="64" item="0"/>
        </tpls>
      </n>
      <n v="64270407.929999992" in="1">
        <tpls c="4">
          <tpl fld="7" item="1"/>
          <tpl fld="8" item="3"/>
          <tpl fld="10" item="39"/>
          <tpl hier="64" item="0"/>
        </tpls>
      </n>
      <n v="22" in="0">
        <tpls c="4">
          <tpl fld="7" item="1"/>
          <tpl fld="8" item="6"/>
          <tpl fld="10" item="46"/>
          <tpl hier="64" item="0"/>
        </tpls>
      </n>
      <n v="0" in="1">
        <tpls c="4">
          <tpl fld="7" item="0"/>
          <tpl fld="8" item="3"/>
          <tpl fld="10" item="80"/>
          <tpl hier="64" item="0"/>
        </tpls>
      </n>
      <n v="6975219.6500000004" in="1">
        <tpls c="4">
          <tpl fld="7" item="1"/>
          <tpl fld="8" item="4"/>
          <tpl fld="10" item="42"/>
          <tpl hier="64" item="0"/>
        </tpls>
      </n>
      <n v="1465532.2" in="1">
        <tpls c="4">
          <tpl fld="7" item="0"/>
          <tpl fld="8" item="3"/>
          <tpl fld="10" item="15"/>
          <tpl hier="64" item="0"/>
        </tpls>
      </n>
      <n v="2675762.91" in="1">
        <tpls c="4">
          <tpl fld="7" item="1"/>
          <tpl fld="8" item="4"/>
          <tpl fld="10" item="64"/>
          <tpl hier="64" item="0"/>
        </tpls>
      </n>
      <n v="0" in="0">
        <tpls c="4">
          <tpl fld="7" item="0"/>
          <tpl fld="8" item="6"/>
          <tpl fld="10" item="6"/>
          <tpl hier="64" item="0"/>
        </tpls>
      </n>
      <n v="597.68000000000006" in="1">
        <tpls c="4">
          <tpl fld="7" item="0"/>
          <tpl fld="8" item="3"/>
          <tpl fld="10" item="74"/>
          <tpl hier="64" item="0"/>
        </tpls>
      </n>
      <n v="1537320581.8599997" in="1">
        <tpls c="4">
          <tpl fld="7" item="1"/>
          <tpl fld="8" item="4"/>
          <tpl fld="6" item="13"/>
          <tpl hier="64" item="0"/>
        </tpls>
      </n>
      <n v="23" in="0">
        <tpls c="4">
          <tpl fld="7" item="0"/>
          <tpl fld="8" item="5"/>
          <tpl fld="10" item="30"/>
          <tpl hier="64" item="0"/>
        </tpls>
      </n>
      <n v="19470215.999999996" in="1">
        <tpls c="4">
          <tpl fld="7" item="1"/>
          <tpl fld="8" item="3"/>
          <tpl fld="10" item="5"/>
          <tpl hier="64" item="0"/>
        </tpls>
      </n>
      <n v="0" in="0">
        <tpls c="5">
          <tpl fld="1" item="20"/>
          <tpl fld="7" item="1"/>
          <tpl fld="8" item="5"/>
          <tpl fld="5" item="1"/>
          <tpl hier="64" item="0"/>
        </tpls>
      </n>
      <n v="109998" in="0">
        <tpls c="5">
          <tpl fld="1" item="19"/>
          <tpl fld="7" item="1"/>
          <tpl fld="8" item="5"/>
          <tpl fld="5" item="0"/>
          <tpl hier="64" item="0"/>
        </tpls>
      </n>
      <n v="235269" in="0">
        <tpls c="5">
          <tpl fld="1" item="8"/>
          <tpl fld="7" item="1"/>
          <tpl fld="8" item="5"/>
          <tpl hier="54" item="4294967295"/>
          <tpl hier="64" item="0"/>
        </tpls>
      </n>
      <n v="84998" in="0">
        <tpls c="5">
          <tpl fld="1" item="10"/>
          <tpl fld="7" item="1"/>
          <tpl fld="8" item="5"/>
          <tpl hier="54" item="4294967295"/>
          <tpl hier="64" item="0"/>
        </tpls>
      </n>
      <n v="101452" in="0">
        <tpls c="4">
          <tpl fld="7" item="1"/>
          <tpl fld="8" item="5"/>
          <tpl fld="10" item="94"/>
          <tpl hier="64" item="0"/>
        </tpls>
      </n>
      <n v="0" in="0">
        <tpls c="4">
          <tpl fld="7" item="0"/>
          <tpl fld="8" item="5"/>
          <tpl fld="10" item="80"/>
          <tpl hier="64" item="0"/>
        </tpls>
      </n>
      <n v="389" in="0">
        <tpls c="4">
          <tpl fld="7" item="1"/>
          <tpl fld="8" item="6"/>
          <tpl fld="10" item="10"/>
          <tpl hier="64" item="0"/>
        </tpls>
      </n>
      <n v="2346" in="0">
        <tpls c="4">
          <tpl fld="7" item="0"/>
          <tpl fld="8" item="6"/>
          <tpl fld="10" item="71"/>
          <tpl hier="64" item="0"/>
        </tpls>
      </n>
      <n v="5277" in="0">
        <tpls c="4">
          <tpl fld="7" item="0"/>
          <tpl fld="8" item="6"/>
          <tpl fld="10" item="86"/>
          <tpl hier="64" item="0"/>
        </tpls>
      </n>
      <n v="18471372.550000001" in="1">
        <tpls c="4">
          <tpl fld="7" item="0"/>
          <tpl fld="8" item="3"/>
          <tpl fld="10" item="20"/>
          <tpl hier="64" item="0"/>
        </tpls>
      </n>
      <n v="626107.26" in="1">
        <tpls c="4">
          <tpl fld="7" item="1"/>
          <tpl fld="8" item="4"/>
          <tpl fld="10" item="35"/>
          <tpl hier="64" item="0"/>
        </tpls>
      </n>
      <n v="22556" in="0">
        <tpls c="4">
          <tpl fld="7" item="1"/>
          <tpl fld="8" item="5"/>
          <tpl fld="10" item="28"/>
          <tpl hier="64" item="0"/>
        </tpls>
      </n>
      <n v="1063" in="0">
        <tpls c="4">
          <tpl fld="7" item="0"/>
          <tpl fld="8" item="5"/>
          <tpl fld="10" item="62"/>
          <tpl hier="64" item="0"/>
        </tpls>
      </n>
      <n v="0" in="1">
        <tpls c="4">
          <tpl fld="7" item="0"/>
          <tpl fld="8" item="3"/>
          <tpl fld="10" item="37"/>
          <tpl hier="64" item="0"/>
        </tpls>
      </n>
      <n v="153924" in="0">
        <tpls c="4">
          <tpl fld="7" item="1"/>
          <tpl fld="8" item="5"/>
          <tpl fld="10" item="52"/>
          <tpl hier="64" item="0"/>
        </tpls>
      </n>
      <n v="72461.240000000005" in="1">
        <tpls c="4">
          <tpl fld="7" item="0"/>
          <tpl fld="8" item="3"/>
          <tpl fld="10" item="14"/>
          <tpl hier="64" item="0"/>
        </tpls>
      </n>
      <n v="341381" in="0">
        <tpls c="5">
          <tpl fld="1" item="16"/>
          <tpl fld="7" item="1"/>
          <tpl fld="8" item="5"/>
          <tpl fld="5" item="0"/>
          <tpl hier="64" item="0"/>
        </tpls>
      </n>
      <n v="1216177" in="0">
        <tpls c="5">
          <tpl fld="1" item="12"/>
          <tpl fld="7" item="1"/>
          <tpl fld="8" item="5"/>
          <tpl fld="5" item="0"/>
          <tpl hier="64" item="0"/>
        </tpls>
      </n>
      <n v="22661" in="0">
        <tpls c="5">
          <tpl fld="1" item="17"/>
          <tpl fld="7" item="1"/>
          <tpl fld="8" item="5"/>
          <tpl fld="5" item="0"/>
          <tpl hier="64" item="0"/>
        </tpls>
      </n>
      <n v="78252327.339999989" in="1">
        <tpls c="5">
          <tpl fld="1" item="15"/>
          <tpl fld="7" item="1"/>
          <tpl fld="8" item="4"/>
          <tpl fld="9" item="1"/>
          <tpl hier="64" item="0"/>
        </tpls>
      </n>
      <n v="134048672.45999998" in="1">
        <tpls c="5">
          <tpl fld="1" item="17"/>
          <tpl fld="7" item="1"/>
          <tpl fld="8" item="4"/>
          <tpl hier="60" item="4294967295"/>
          <tpl hier="64" item="0"/>
        </tpls>
      </n>
      <m>
        <tpls c="5">
          <tpl fld="1" item="25"/>
          <tpl fld="7" item="1"/>
          <tpl fld="8" item="4"/>
          <tpl fld="9" item="0"/>
          <tpl hier="64" item="0"/>
        </tpls>
      </m>
      <n v="470028603.79000008" in="1">
        <tpls c="5">
          <tpl fld="1" item="21"/>
          <tpl fld="7" item="1"/>
          <tpl fld="8" item="4"/>
          <tpl fld="9" item="1"/>
          <tpl hier="64" item="0"/>
        </tpls>
      </n>
      <n v="1611129268.5199993" in="1">
        <tpls c="5">
          <tpl fld="1" item="12"/>
          <tpl fld="7" item="1"/>
          <tpl fld="8" item="4"/>
          <tpl hier="60" item="4294967295"/>
          <tpl hier="64" item="0"/>
        </tpls>
      </n>
      <n v="770469.46" in="1">
        <tpls c="4">
          <tpl fld="7" item="1"/>
          <tpl fld="8" item="3"/>
          <tpl fld="10" item="75"/>
          <tpl hier="64" item="0"/>
        </tpls>
      </n>
      <n v="0" in="1">
        <tpls c="4">
          <tpl fld="7" item="1"/>
          <tpl fld="8" item="4"/>
          <tpl fld="6" item="3"/>
          <tpl hier="64" item="0"/>
        </tpls>
      </n>
      <n v="24974865.789999999" in="1">
        <tpls c="4">
          <tpl fld="7" item="1"/>
          <tpl fld="8" item="4"/>
          <tpl fld="10" item="101"/>
          <tpl hier="64" item="0"/>
        </tpls>
      </n>
      <n v="16522763.600000005" in="1">
        <tpls c="4">
          <tpl fld="7" item="0"/>
          <tpl fld="8" item="3"/>
          <tpl fld="10" item="102"/>
          <tpl hier="64" item="0"/>
        </tpls>
      </n>
      <n v="2367142.2000000002" in="1">
        <tpls c="4">
          <tpl fld="7" item="0"/>
          <tpl fld="8" item="4"/>
          <tpl fld="10" item="10"/>
          <tpl hier="64" item="0"/>
        </tpls>
      </n>
      <n v="166732.70000000001" in="1">
        <tpls c="4">
          <tpl fld="7" item="0"/>
          <tpl fld="8" item="3"/>
          <tpl fld="10" item="91"/>
          <tpl hier="64" item="0"/>
        </tpls>
      </n>
      <n v="46" in="0">
        <tpls c="4">
          <tpl fld="7" item="0"/>
          <tpl fld="8" item="6"/>
          <tpl fld="10" item="104"/>
          <tpl hier="64" item="0"/>
        </tpls>
      </n>
      <n v="2387879.6800000002" in="1">
        <tpls c="4">
          <tpl fld="7" item="1"/>
          <tpl fld="8" item="4"/>
          <tpl fld="10" item="7"/>
          <tpl hier="64" item="0"/>
        </tpls>
      </n>
      <n v="6278912.25" in="1">
        <tpls c="4">
          <tpl fld="7" item="0"/>
          <tpl fld="8" item="3"/>
          <tpl fld="10" item="83"/>
          <tpl hier="64" item="0"/>
        </tpls>
      </n>
      <n v="532092" in="0">
        <tpls c="4">
          <tpl fld="7" item="0"/>
          <tpl fld="8" item="5"/>
          <tpl fld="10" item="26"/>
          <tpl hier="64" item="0"/>
        </tpls>
      </n>
      <n v="13096" in="0">
        <tpls c="4">
          <tpl fld="7" item="1"/>
          <tpl fld="8" item="6"/>
          <tpl fld="6" item="21"/>
          <tpl hier="64" item="0"/>
        </tpls>
      </n>
      <n v="96533404516.510315" in="1">
        <tpls c="1">
          <tpl fld="8" item="3"/>
        </tpls>
      </n>
      <n v="3693259.7900000005" in="1">
        <tpls c="4">
          <tpl fld="7" item="1"/>
          <tpl fld="8" item="3"/>
          <tpl fld="10" item="106"/>
          <tpl hier="64" item="0"/>
        </tpls>
      </n>
      <n v="29293066.409999996" in="1">
        <tpls c="4">
          <tpl fld="7" item="1"/>
          <tpl fld="8" item="4"/>
          <tpl fld="6" item="9"/>
          <tpl hier="64" item="0"/>
        </tpls>
      </n>
      <n v="3946" in="0">
        <tpls c="4">
          <tpl fld="7" item="1"/>
          <tpl fld="8" item="5"/>
          <tpl fld="6" item="4"/>
          <tpl hier="64" item="0"/>
        </tpls>
      </n>
      <n v="13921987.440000001" in="1">
        <tpls c="4">
          <tpl fld="7" item="1"/>
          <tpl fld="8" item="3"/>
          <tpl fld="10" item="86"/>
          <tpl hier="64" item="0"/>
        </tpls>
      </n>
      <n v="203759944.17000002" in="1">
        <tpls c="4">
          <tpl fld="7" item="0"/>
          <tpl fld="8" item="4"/>
          <tpl fld="10" item="73"/>
          <tpl hier="64" item="0"/>
        </tpls>
      </n>
      <n v="0" in="0">
        <tpls c="4">
          <tpl fld="7" item="0"/>
          <tpl fld="8" item="5"/>
          <tpl fld="10" item="32"/>
          <tpl hier="64" item="0"/>
        </tpls>
      </n>
      <n v="51195" in="0">
        <tpls c="4">
          <tpl fld="7" item="1"/>
          <tpl fld="8" item="6"/>
          <tpl fld="6" item="10"/>
          <tpl hier="64" item="0"/>
        </tpls>
      </n>
      <n v="2841861.4299999997" in="1">
        <tpls c="4">
          <tpl fld="7" item="1"/>
          <tpl fld="8" item="4"/>
          <tpl fld="6" item="7"/>
          <tpl hier="64" item="0"/>
        </tpls>
      </n>
      <n v="16" in="0">
        <tpls c="4">
          <tpl fld="7" item="1"/>
          <tpl fld="8" item="5"/>
          <tpl fld="10" item="30"/>
          <tpl hier="64" item="0"/>
        </tpls>
      </n>
      <n v="9349" in="0">
        <tpls c="4">
          <tpl fld="7" item="0"/>
          <tpl fld="8" item="5"/>
          <tpl fld="10" item="61"/>
          <tpl hier="64" item="0"/>
        </tpls>
      </n>
      <n v="1773" in="0">
        <tpls c="4">
          <tpl fld="7" item="0"/>
          <tpl fld="8" item="6"/>
          <tpl fld="10" item="20"/>
          <tpl hier="64" item="0"/>
        </tpls>
      </n>
      <n v="146124.36000000002" in="1">
        <tpls c="4">
          <tpl fld="7" item="1"/>
          <tpl fld="8" item="3"/>
          <tpl fld="10" item="35"/>
          <tpl hier="64" item="0"/>
        </tpls>
      </n>
      <n v="8944756.9900000002" in="1">
        <tpls c="4">
          <tpl fld="7" item="0"/>
          <tpl fld="8" item="3"/>
          <tpl fld="10" item="88"/>
          <tpl hier="64" item="0"/>
        </tpls>
      </n>
      <n v="1436495" in="0">
        <tpls c="4">
          <tpl fld="7" item="1"/>
          <tpl fld="8" item="5"/>
          <tpl fld="5" item="1"/>
          <tpl hier="64" item="0"/>
        </tpls>
      </n>
      <n v="1687241.17" in="1">
        <tpls c="4">
          <tpl fld="7" item="1"/>
          <tpl fld="8" item="3"/>
          <tpl fld="10" item="69"/>
          <tpl hier="64" item="0"/>
        </tpls>
      </n>
      <n v="346" in="0">
        <tpls c="4">
          <tpl fld="7" item="1"/>
          <tpl fld="8" item="6"/>
          <tpl fld="10" item="65"/>
          <tpl hier="64" item="0"/>
        </tpls>
      </n>
      <n v="173882" in="0">
        <tpls c="4">
          <tpl fld="7" item="1"/>
          <tpl fld="8" item="6"/>
          <tpl fld="6" item="24"/>
          <tpl hier="64" item="0"/>
        </tpls>
      </n>
      <n v="0" in="0">
        <tpls c="4">
          <tpl fld="7" item="0"/>
          <tpl fld="8" item="6"/>
          <tpl fld="10" item="32"/>
          <tpl hier="64" item="0"/>
        </tpls>
      </n>
      <n v="5069679.76" in="1">
        <tpls c="4">
          <tpl fld="7" item="0"/>
          <tpl fld="8" item="4"/>
          <tpl fld="10" item="49"/>
          <tpl hier="64" item="0"/>
        </tpls>
      </n>
      <n v="45379" in="0">
        <tpls c="4">
          <tpl fld="7" item="1"/>
          <tpl fld="8" item="6"/>
          <tpl fld="6" item="15"/>
          <tpl hier="64" item="0"/>
        </tpls>
      </n>
      <n v="2134" in="0">
        <tpls c="4">
          <tpl fld="7" item="1"/>
          <tpl fld="8" item="6"/>
          <tpl fld="6" item="6"/>
          <tpl hier="64" item="0"/>
        </tpls>
      </n>
      <n v="37831" in="0">
        <tpls c="4">
          <tpl fld="7" item="1"/>
          <tpl fld="8" item="6"/>
          <tpl fld="6" item="18"/>
          <tpl hier="64" item="0"/>
        </tpls>
      </n>
      <n v="0" in="1">
        <tpls c="4">
          <tpl fld="7" item="0"/>
          <tpl fld="8" item="3"/>
          <tpl fld="10" item="79"/>
          <tpl hier="64" item="0"/>
        </tpls>
      </n>
      <n v="0" in="0">
        <tpls c="4">
          <tpl fld="7" item="1"/>
          <tpl fld="8" item="5"/>
          <tpl fld="10" item="92"/>
          <tpl hier="64" item="0"/>
        </tpls>
      </n>
      <n v="150" in="0">
        <tpls c="4">
          <tpl fld="7" item="1"/>
          <tpl fld="8" item="5"/>
          <tpl fld="10" item="44"/>
          <tpl hier="64" item="0"/>
        </tpls>
      </n>
      <n v="6544" in="0">
        <tpls c="4">
          <tpl fld="7" item="1"/>
          <tpl fld="8" item="5"/>
          <tpl fld="10" item="88"/>
          <tpl hier="64" item="0"/>
        </tpls>
      </n>
      <n v="92675720.060000002" in="1">
        <tpls c="4">
          <tpl fld="7" item="0"/>
          <tpl fld="8" item="4"/>
          <tpl fld="10" item="28"/>
          <tpl hier="64" item="0"/>
        </tpls>
      </n>
      <n v="31215544.880000003" in="1">
        <tpls c="4">
          <tpl fld="7" item="1"/>
          <tpl fld="8" item="3"/>
          <tpl fld="10" item="61"/>
          <tpl hier="64" item="0"/>
        </tpls>
      </n>
      <n v="3" in="0">
        <tpls c="4">
          <tpl fld="7" item="0"/>
          <tpl fld="8" item="6"/>
          <tpl fld="10" item="85"/>
          <tpl hier="64" item="0"/>
        </tpls>
      </n>
      <n v="361366.92000000004" in="1">
        <tpls c="4">
          <tpl fld="7" item="0"/>
          <tpl fld="8" item="4"/>
          <tpl fld="10" item="77"/>
          <tpl hier="64" item="0"/>
        </tpls>
      </n>
      <n v="465045232.09000003" in="1">
        <tpls c="4">
          <tpl fld="7" item="1"/>
          <tpl fld="8" item="4"/>
          <tpl fld="6" item="18"/>
          <tpl hier="64" item="0"/>
        </tpls>
      </n>
      <n v="1098" in="0">
        <tpls c="4">
          <tpl fld="7" item="0"/>
          <tpl fld="8" item="6"/>
          <tpl fld="10" item="89"/>
          <tpl hier="64" item="0"/>
        </tpls>
      </n>
      <n v="718" in="0">
        <tpls c="4">
          <tpl fld="7" item="1"/>
          <tpl fld="8" item="6"/>
          <tpl fld="10" item="21"/>
          <tpl hier="64" item="0"/>
        </tpls>
      </n>
      <n v="9" in="0">
        <tpls c="4">
          <tpl fld="7" item="1"/>
          <tpl fld="8" item="6"/>
          <tpl fld="10" item="85"/>
          <tpl hier="64" item="0"/>
        </tpls>
      </n>
      <n v="437" in="0">
        <tpls c="4">
          <tpl fld="7" item="0"/>
          <tpl fld="8" item="6"/>
          <tpl fld="10" item="43"/>
          <tpl hier="64" item="0"/>
        </tpls>
      </n>
      <n v="45" in="0">
        <tpls c="4">
          <tpl fld="7" item="1"/>
          <tpl fld="8" item="6"/>
          <tpl fld="10" item="40"/>
          <tpl hier="64" item="0"/>
        </tpls>
      </n>
      <n v="26" in="0">
        <tpls c="4">
          <tpl fld="7" item="0"/>
          <tpl fld="8" item="6"/>
          <tpl fld="10" item="57"/>
          <tpl hier="64" item="0"/>
        </tpls>
      </n>
      <n v="3727825.01" in="1">
        <tpls c="4">
          <tpl fld="7" item="1"/>
          <tpl fld="8" item="4"/>
          <tpl fld="10" item="81"/>
          <tpl hier="64" item="0"/>
        </tpls>
      </n>
      <n v="0" in="0">
        <tpls c="4">
          <tpl fld="7" item="0"/>
          <tpl fld="8" item="6"/>
          <tpl fld="10" item="80"/>
          <tpl hier="64" item="0"/>
        </tpls>
      </n>
      <n v="25264402.509999994" in="1">
        <tpls c="4">
          <tpl fld="7" item="0"/>
          <tpl fld="8" item="4"/>
          <tpl fld="10" item="59"/>
          <tpl hier="64" item="0"/>
        </tpls>
      </n>
      <n v="85803" in="0">
        <tpls c="4">
          <tpl fld="7" item="0"/>
          <tpl fld="8" item="6"/>
          <tpl fld="10" item="66"/>
          <tpl hier="64" item="0"/>
        </tpls>
      </n>
      <n v="910593.7" in="1">
        <tpls c="4">
          <tpl fld="7" item="0"/>
          <tpl fld="8" item="4"/>
          <tpl fld="10" item="44"/>
          <tpl hier="64" item="0"/>
        </tpls>
      </n>
      <n v="579" in="0">
        <tpls c="4">
          <tpl fld="7" item="0"/>
          <tpl fld="8" item="6"/>
          <tpl fld="10" item="48"/>
          <tpl hier="64" item="0"/>
        </tpls>
      </n>
      <n v="948" in="0">
        <tpls c="4">
          <tpl fld="7" item="1"/>
          <tpl fld="8" item="6"/>
          <tpl fld="6" item="20"/>
          <tpl hier="64" item="0"/>
        </tpls>
      </n>
      <n v="0" in="0">
        <tpls c="4">
          <tpl fld="7" item="1"/>
          <tpl fld="8" item="5"/>
          <tpl fld="10" item="95"/>
          <tpl hier="64" item="0"/>
        </tpls>
      </n>
      <n v="548055137.73000002" in="1">
        <tpls c="4">
          <tpl fld="7" item="1"/>
          <tpl fld="8" item="3"/>
          <tpl fld="10" item="55"/>
          <tpl hier="64" item="0"/>
        </tpls>
      </n>
      <n v="1920627.18" in="1">
        <tpls c="4">
          <tpl fld="7" item="0"/>
          <tpl fld="8" item="3"/>
          <tpl fld="10" item="78"/>
          <tpl hier="64" item="0"/>
        </tpls>
      </n>
      <n v="0" in="0">
        <tpls c="4">
          <tpl fld="7" item="1"/>
          <tpl fld="8" item="6"/>
          <tpl fld="10" item="6"/>
          <tpl hier="64" item="0"/>
        </tpls>
      </n>
      <n v="6" in="0">
        <tpls c="4">
          <tpl fld="7" item="1"/>
          <tpl fld="8" item="6"/>
          <tpl fld="10" item="42"/>
          <tpl hier="64" item="0"/>
        </tpls>
      </n>
      <n v="203866.42" in="1">
        <tpls c="4">
          <tpl fld="7" item="0"/>
          <tpl fld="8" item="3"/>
          <tpl fld="10" item="85"/>
          <tpl hier="64" item="0"/>
        </tpls>
      </n>
      <n v="8227.5300000000007" in="1">
        <tpls c="4">
          <tpl fld="7" item="1"/>
          <tpl fld="8" item="3"/>
          <tpl fld="10" item="30"/>
          <tpl hier="64" item="0"/>
        </tpls>
      </n>
      <n v="0" in="1">
        <tpls c="4">
          <tpl fld="7" item="1"/>
          <tpl fld="8" item="4"/>
          <tpl fld="10" item="3"/>
          <tpl hier="64" item="0"/>
        </tpls>
      </n>
      <n v="838" in="0">
        <tpls c="4">
          <tpl fld="7" item="1"/>
          <tpl fld="8" item="5"/>
          <tpl fld="10" item="49"/>
          <tpl hier="64" item="0"/>
        </tpls>
      </n>
      <n v="810" in="0">
        <tpls c="4">
          <tpl fld="7" item="0"/>
          <tpl fld="8" item="5"/>
          <tpl fld="10" item="31"/>
          <tpl hier="64" item="0"/>
        </tpls>
      </n>
      <n v="37" in="0">
        <tpls c="4">
          <tpl fld="7" item="1"/>
          <tpl fld="8" item="5"/>
          <tpl fld="10" item="77"/>
          <tpl hier="64" item="0"/>
        </tpls>
      </n>
      <n v="186" in="0">
        <tpls c="4">
          <tpl fld="7" item="0"/>
          <tpl fld="8" item="5"/>
          <tpl fld="10" item="69"/>
          <tpl hier="64" item="0"/>
        </tpls>
      </n>
      <n v="64701565.750000007" in="1">
        <tpls c="4">
          <tpl fld="7" item="1"/>
          <tpl fld="8" item="3"/>
          <tpl fld="10" item="97"/>
          <tpl hier="64" item="0"/>
        </tpls>
      </n>
      <n v="12821" in="0">
        <tpls c="5">
          <tpl fld="1" item="11"/>
          <tpl fld="7" item="1"/>
          <tpl fld="8" item="5"/>
          <tpl hier="54" item="4294967295"/>
          <tpl hier="64" item="0"/>
        </tpls>
      </n>
      <n v="0" in="0">
        <tpls c="5">
          <tpl fld="1" item="13"/>
          <tpl fld="7" item="1"/>
          <tpl fld="8" item="5"/>
          <tpl fld="5" item="1"/>
          <tpl hier="64" item="0"/>
        </tpls>
      </n>
      <n v="146150" in="0">
        <tpls c="5">
          <tpl fld="1" item="17"/>
          <tpl fld="7" item="1"/>
          <tpl fld="8" item="5"/>
          <tpl fld="5" item="1"/>
          <tpl hier="64" item="0"/>
        </tpls>
      </n>
      <n v="517357" in="0">
        <tpls c="5">
          <tpl fld="1" item="21"/>
          <tpl fld="7" item="1"/>
          <tpl fld="8" item="5"/>
          <tpl fld="5" item="0"/>
          <tpl hier="64" item="0"/>
        </tpls>
      </n>
      <n v="5430" in="0">
        <tpls c="4">
          <tpl fld="7" item="1"/>
          <tpl fld="8" item="6"/>
          <tpl fld="10" item="56"/>
          <tpl hier="64" item="0"/>
        </tpls>
      </n>
      <n v="0" in="0">
        <tpls c="4">
          <tpl fld="7" item="0"/>
          <tpl fld="8" item="5"/>
          <tpl fld="10" item="37"/>
          <tpl hier="64" item="0"/>
        </tpls>
      </n>
      <n v="31634" in="0">
        <tpls c="4">
          <tpl fld="7" item="1"/>
          <tpl fld="8" item="6"/>
          <tpl fld="6" item="5"/>
          <tpl hier="64" item="0"/>
        </tpls>
      </n>
      <n v="169" in="0">
        <tpls c="4">
          <tpl fld="7" item="1"/>
          <tpl fld="8" item="6"/>
          <tpl fld="10" item="7"/>
          <tpl hier="64" item="0"/>
        </tpls>
      </n>
      <n v="2" in="0">
        <tpls c="4">
          <tpl fld="7" item="1"/>
          <tpl fld="8" item="6"/>
          <tpl fld="10" item="75"/>
          <tpl hier="64" item="0"/>
        </tpls>
      </n>
      <n v="27904" in="0">
        <tpls c="4">
          <tpl fld="7" item="1"/>
          <tpl fld="8" item="6"/>
          <tpl fld="10" item="19"/>
          <tpl hier="64" item="0"/>
        </tpls>
      </n>
      <n v="5458523.5200000005" in="1">
        <tpls c="4">
          <tpl fld="7" item="0"/>
          <tpl fld="8" item="3"/>
          <tpl fld="10" item="52"/>
          <tpl hier="64" item="0"/>
        </tpls>
      </n>
      <n v="0" in="0">
        <tpls c="4">
          <tpl fld="7" item="1"/>
          <tpl fld="8" item="6"/>
          <tpl fld="10" item="82"/>
          <tpl hier="64" item="0"/>
        </tpls>
      </n>
      <n v="6078713.6500000004" in="1">
        <tpls c="4">
          <tpl fld="7" item="0"/>
          <tpl fld="8" item="4"/>
          <tpl fld="10" item="58"/>
          <tpl hier="64" item="0"/>
        </tpls>
      </n>
      <n v="2140" in="0">
        <tpls c="4">
          <tpl fld="7" item="0"/>
          <tpl fld="8" item="5"/>
          <tpl fld="10" item="64"/>
          <tpl hier="64" item="0"/>
        </tpls>
      </n>
      <n v="301" in="0">
        <tpls c="4">
          <tpl fld="7" item="0"/>
          <tpl fld="8" item="6"/>
          <tpl fld="10" item="83"/>
          <tpl hier="64" item="0"/>
        </tpls>
      </n>
      <n v="88" in="0">
        <tpls c="4">
          <tpl fld="7" item="1"/>
          <tpl fld="8" item="5"/>
          <tpl fld="10" item="72"/>
          <tpl hier="64" item="0"/>
        </tpls>
      </n>
      <n v="3273720.3000000003" in="1">
        <tpls c="4">
          <tpl fld="7" item="0"/>
          <tpl fld="8" item="4"/>
          <tpl fld="10" item="81"/>
          <tpl hier="64" item="0"/>
        </tpls>
      </n>
      <n v="4958" in="0">
        <tpls c="4">
          <tpl fld="7" item="1"/>
          <tpl fld="8" item="6"/>
          <tpl fld="10" item="63"/>
          <tpl hier="64" item="0"/>
        </tpls>
      </n>
      <n v="326.35000000000002" in="1">
        <tpls c="4">
          <tpl fld="7" item="1"/>
          <tpl fld="8" item="3"/>
          <tpl fld="10" item="70"/>
          <tpl hier="64" item="0"/>
        </tpls>
      </n>
      <n v="604173" in="0">
        <tpls c="4">
          <tpl fld="7" item="1"/>
          <tpl fld="8" item="5"/>
          <tpl fld="6" item="6"/>
          <tpl hier="64" item="0"/>
        </tpls>
      </n>
      <n v="3912368.93" in="1">
        <tpls c="4">
          <tpl fld="7" item="0"/>
          <tpl fld="8" item="3"/>
          <tpl fld="10" item="11"/>
          <tpl hier="64" item="0"/>
        </tpls>
      </n>
      <n v="0" in="0">
        <tpls c="4">
          <tpl fld="7" item="1"/>
          <tpl fld="8" item="6"/>
          <tpl fld="10" item="79"/>
          <tpl hier="64" item="0"/>
        </tpls>
      </n>
      <n v="2992614.0500000003" in="1">
        <tpls c="4">
          <tpl fld="7" item="1"/>
          <tpl fld="8" item="3"/>
          <tpl fld="10" item="64"/>
          <tpl hier="64" item="0"/>
        </tpls>
      </n>
      <n v="22782" in="0">
        <tpls c="4">
          <tpl fld="7" item="1"/>
          <tpl fld="8" item="5"/>
          <tpl fld="10" item="87"/>
          <tpl hier="64" item="0"/>
        </tpls>
      </n>
      <n v="12579137.739999998" in="1">
        <tpls c="4">
          <tpl fld="7" item="1"/>
          <tpl fld="8" item="3"/>
          <tpl fld="10" item="26"/>
          <tpl hier="64" item="0"/>
        </tpls>
      </n>
      <n v="148" in="0">
        <tpls c="4">
          <tpl fld="7" item="0"/>
          <tpl fld="8" item="6"/>
          <tpl fld="10" item="81"/>
          <tpl hier="64" item="0"/>
        </tpls>
      </n>
      <n v="13317850.779999999" in="1">
        <tpls c="4">
          <tpl fld="7" item="1"/>
          <tpl fld="8" item="3"/>
          <tpl fld="10" item="83"/>
          <tpl hier="64" item="0"/>
        </tpls>
      </n>
      <n v="287" in="0">
        <tpls c="4">
          <tpl fld="7" item="1"/>
          <tpl fld="8" item="6"/>
          <tpl fld="10" item="64"/>
          <tpl hier="64" item="0"/>
        </tpls>
      </n>
      <n v="5117040.1300000008" in="1">
        <tpls c="4">
          <tpl fld="7" item="0"/>
          <tpl fld="8" item="4"/>
          <tpl fld="10" item="29"/>
          <tpl hier="64" item="0"/>
        </tpls>
      </n>
      <n v="4549957.53" in="1">
        <tpls c="4">
          <tpl fld="7" item="0"/>
          <tpl fld="8" item="3"/>
          <tpl fld="10" item="48"/>
          <tpl hier="64" item="0"/>
        </tpls>
      </n>
      <n v="0" in="1">
        <tpls c="4">
          <tpl fld="7" item="1"/>
          <tpl fld="8" item="3"/>
          <tpl fld="10" item="6"/>
          <tpl hier="64" item="0"/>
        </tpls>
      </n>
      <n v="1301" in="0">
        <tpls c="4">
          <tpl fld="7" item="0"/>
          <tpl fld="8" item="6"/>
          <tpl fld="10" item="5"/>
          <tpl hier="64" item="0"/>
        </tpls>
      </n>
      <n v="1007561" in="0">
        <tpls c="4">
          <tpl fld="7" item="1"/>
          <tpl fld="8" item="5"/>
          <tpl fld="10" item="55"/>
          <tpl hier="64" item="0"/>
        </tpls>
      </n>
      <n v="0" in="0">
        <tpls c="4">
          <tpl fld="7" item="0"/>
          <tpl fld="8" item="5"/>
          <tpl fld="10" item="68"/>
          <tpl hier="64" item="0"/>
        </tpls>
      </n>
      <n v="1182777.1599999999" in="1">
        <tpls c="4">
          <tpl fld="7" item="1"/>
          <tpl fld="8" item="3"/>
          <tpl fld="10" item="25"/>
          <tpl hier="64" item="0"/>
        </tpls>
      </n>
      <n v="2034379.9799999997" in="1">
        <tpls c="4">
          <tpl fld="7" item="1"/>
          <tpl fld="8" item="4"/>
          <tpl fld="10" item="15"/>
          <tpl hier="64" item="0"/>
        </tpls>
      </n>
      <n v="151" in="0">
        <tpls c="4">
          <tpl fld="7" item="0"/>
          <tpl fld="8" item="5"/>
          <tpl fld="10" item="47"/>
          <tpl hier="64" item="0"/>
        </tpls>
      </n>
      <n v="1" in="0">
        <tpls c="4">
          <tpl fld="7" item="1"/>
          <tpl fld="8" item="6"/>
          <tpl fld="10" item="30"/>
          <tpl hier="64" item="0"/>
        </tpls>
      </n>
      <n v="3799600.07" in="1">
        <tpls c="4">
          <tpl fld="7" item="1"/>
          <tpl fld="8" item="4"/>
          <tpl fld="10" item="8"/>
          <tpl hier="64" item="0"/>
        </tpls>
      </n>
      <n v="5" in="0">
        <tpls c="4">
          <tpl fld="7" item="0"/>
          <tpl fld="8" item="6"/>
          <tpl fld="10" item="42"/>
          <tpl hier="64" item="0"/>
        </tpls>
      </n>
      <n v="1948" in="0">
        <tpls c="4">
          <tpl fld="7" item="1"/>
          <tpl fld="8" item="6"/>
          <tpl fld="10" item="102"/>
          <tpl hier="64" item="0"/>
        </tpls>
      </n>
      <n v="15" in="0">
        <tpls c="4">
          <tpl fld="7" item="1"/>
          <tpl fld="8" item="6"/>
          <tpl fld="10" item="27"/>
          <tpl hier="64" item="0"/>
        </tpls>
      </n>
      <n v="1436495" in="0">
        <tpls c="5">
          <tpl hier="22" item="4294967295"/>
          <tpl fld="7" item="1"/>
          <tpl fld="8" item="5"/>
          <tpl fld="5" item="1"/>
          <tpl hier="64" item="0"/>
        </tpls>
      </n>
      <n v="41" in="0">
        <tpls c="5">
          <tpl fld="1" item="6"/>
          <tpl fld="7" item="1"/>
          <tpl fld="8" item="5"/>
          <tpl hier="54" item="4294967295"/>
          <tpl hier="64" item="0"/>
        </tpls>
      </n>
      <n v="160417" in="0">
        <tpls c="5">
          <tpl fld="1" item="8"/>
          <tpl fld="7" item="1"/>
          <tpl fld="8" item="5"/>
          <tpl fld="5" item="0"/>
          <tpl hier="64" item="0"/>
        </tpls>
      </n>
      <n v="120628" in="0">
        <tpls c="5">
          <tpl fld="1" item="4"/>
          <tpl fld="7" item="1"/>
          <tpl fld="8" item="5"/>
          <tpl fld="5" item="1"/>
          <tpl hier="64" item="0"/>
        </tpls>
      </n>
      <n v="5642" in="0">
        <tpls c="4">
          <tpl fld="7" item="1"/>
          <tpl fld="8" item="6"/>
          <tpl fld="6" item="14"/>
          <tpl hier="64" item="0"/>
        </tpls>
      </n>
      <n v="30946861.619999994" in="1">
        <tpls c="4">
          <tpl fld="7" item="0"/>
          <tpl fld="8" item="3"/>
          <tpl fld="10" item="13"/>
          <tpl hier="64" item="0"/>
        </tpls>
      </n>
      <n v="58" in="0">
        <tpls c="4">
          <tpl fld="7" item="1"/>
          <tpl fld="8" item="6"/>
          <tpl fld="10" item="106"/>
          <tpl hier="64" item="0"/>
        </tpls>
      </n>
      <n v="4794896.62" in="1">
        <tpls c="4">
          <tpl fld="7" item="1"/>
          <tpl fld="8" item="4"/>
          <tpl fld="10" item="54"/>
          <tpl hier="64" item="0"/>
        </tpls>
      </n>
      <n v="0" in="1">
        <tpls c="4">
          <tpl fld="7" item="0"/>
          <tpl fld="8" item="4"/>
          <tpl fld="10" item="80"/>
          <tpl hier="64" item="0"/>
        </tpls>
      </n>
      <n v="24" in="0">
        <tpls c="4">
          <tpl fld="7" item="0"/>
          <tpl fld="8" item="6"/>
          <tpl fld="10" item="106"/>
          <tpl hier="64" item="0"/>
        </tpls>
      </n>
      <n v="9194" in="0">
        <tpls c="4">
          <tpl fld="7" item="1"/>
          <tpl fld="8" item="5"/>
          <tpl fld="10" item="61"/>
          <tpl hier="64" item="0"/>
        </tpls>
      </n>
      <n v="3946" in="0">
        <tpls c="4">
          <tpl fld="7" item="1"/>
          <tpl fld="8" item="5"/>
          <tpl fld="10" item="81"/>
          <tpl hier="64" item="0"/>
        </tpls>
      </n>
      <n v="1" in="0">
        <tpls c="4">
          <tpl fld="7" item="0"/>
          <tpl fld="8" item="5"/>
          <tpl fld="10" item="3"/>
          <tpl hier="64" item="0"/>
        </tpls>
      </n>
      <n v="1172202.7799999998" in="1">
        <tpls c="4">
          <tpl fld="7" item="0"/>
          <tpl fld="8" item="4"/>
          <tpl fld="10" item="99"/>
          <tpl hier="64" item="0"/>
        </tpls>
      </n>
      <n v="0" in="0">
        <tpls c="4">
          <tpl fld="7" item="0"/>
          <tpl fld="8" item="6"/>
          <tpl fld="10" item="37"/>
          <tpl hier="64" item="0"/>
        </tpls>
      </n>
      <n v="60" in="0">
        <tpls c="4">
          <tpl fld="7" item="1"/>
          <tpl fld="8" item="5"/>
          <tpl fld="10" item="18"/>
          <tpl hier="64" item="0"/>
        </tpls>
      </n>
      <n v="548885.8600000001" in="1">
        <tpls c="4">
          <tpl fld="7" item="1"/>
          <tpl fld="8" item="4"/>
          <tpl fld="10" item="22"/>
          <tpl hier="64" item="0"/>
        </tpls>
      </n>
      <n v="8546.09" in="1">
        <tpls c="4">
          <tpl fld="7" item="0"/>
          <tpl fld="8" item="3"/>
          <tpl fld="10" item="70"/>
          <tpl hier="64" item="0"/>
        </tpls>
      </n>
      <n v="2405" in="0">
        <tpls c="4">
          <tpl fld="7" item="1"/>
          <tpl fld="8" item="6"/>
          <tpl fld="10" item="71"/>
          <tpl hier="64" item="0"/>
        </tpls>
      </n>
      <n v="32" in="0">
        <tpls c="4">
          <tpl fld="7" item="0"/>
          <tpl fld="8" item="5"/>
          <tpl fld="10" item="58"/>
          <tpl hier="64" item="0"/>
        </tpls>
      </n>
      <n v="37" in="0">
        <tpls c="4">
          <tpl fld="7" item="0"/>
          <tpl fld="8" item="6"/>
          <tpl fld="10" item="12"/>
          <tpl hier="64" item="0"/>
        </tpls>
      </n>
      <n v="680272.16" in="1">
        <tpls c="4">
          <tpl fld="7" item="0"/>
          <tpl fld="8" item="3"/>
          <tpl fld="10" item="16"/>
          <tpl hier="64" item="0"/>
        </tpls>
      </n>
      <n v="11" in="0">
        <tpls c="4">
          <tpl fld="7" item="1"/>
          <tpl fld="8" item="6"/>
          <tpl fld="10" item="18"/>
          <tpl hier="64" item="0"/>
        </tpls>
      </n>
      <n v="277976525.24999994" in="1">
        <tpls c="4">
          <tpl fld="7" item="0"/>
          <tpl fld="8" item="3"/>
          <tpl fld="10" item="9"/>
          <tpl hier="64" item="0"/>
        </tpls>
      </n>
      <n v="64042" in="0">
        <tpls c="5">
          <tpl fld="1" item="7"/>
          <tpl fld="7" item="1"/>
          <tpl fld="8" item="5"/>
          <tpl fld="5" item="1"/>
          <tpl hier="64" item="0"/>
        </tpls>
      </n>
      <n v="287860" in="0">
        <tpls c="5">
          <tpl fld="1" item="0"/>
          <tpl fld="7" item="1"/>
          <tpl fld="8" item="5"/>
          <tpl hier="54" item="4294967295"/>
          <tpl hier="64" item="0"/>
        </tpls>
      </n>
      <n v="0" in="0">
        <tpls c="5">
          <tpl fld="1" item="10"/>
          <tpl fld="7" item="1"/>
          <tpl fld="8" item="5"/>
          <tpl fld="5" item="0"/>
          <tpl hier="64" item="0"/>
        </tpls>
      </n>
      <n v="0" in="1">
        <tpls c="5">
          <tpl fld="1" item="7"/>
          <tpl fld="7" item="1"/>
          <tpl fld="8" item="4"/>
          <tpl fld="9" item="1"/>
          <tpl hier="64" item="0"/>
        </tpls>
      </n>
      <n v="161822099.03999996" in="1">
        <tpls c="5">
          <tpl fld="1" item="0"/>
          <tpl fld="7" item="1"/>
          <tpl fld="8" item="4"/>
          <tpl fld="9" item="1"/>
          <tpl hier="64" item="0"/>
        </tpls>
      </n>
      <n v="15929936.319999998" in="1">
        <tpls c="5">
          <tpl fld="1" item="17"/>
          <tpl fld="7" item="1"/>
          <tpl fld="8" item="4"/>
          <tpl fld="9" item="1"/>
          <tpl hier="64" item="0"/>
        </tpls>
      </n>
      <n v="30157566.050000001" in="1">
        <tpls c="5">
          <tpl fld="1" item="13"/>
          <tpl fld="7" item="1"/>
          <tpl fld="8" item="4"/>
          <tpl fld="9" item="1"/>
          <tpl hier="64" item="0"/>
        </tpls>
      </n>
      <n v="174062398.44" in="1">
        <tpls c="5">
          <tpl fld="1" item="26"/>
          <tpl fld="7" item="1"/>
          <tpl fld="8" item="4"/>
          <tpl fld="9" item="1"/>
          <tpl hier="64" item="0"/>
        </tpls>
      </n>
      <n v="3341" in="0">
        <tpls c="4">
          <tpl fld="7" item="0"/>
          <tpl fld="8" item="5"/>
          <tpl fld="10" item="91"/>
          <tpl hier="64" item="0"/>
        </tpls>
      </n>
      <n v="5478654.5600000005" in="1">
        <tpls c="4">
          <tpl fld="7" item="1"/>
          <tpl fld="8" item="3"/>
          <tpl fld="10" item="46"/>
          <tpl hier="64" item="0"/>
        </tpls>
      </n>
      <n v="67157379.200000003" in="1">
        <tpls c="4">
          <tpl fld="7" item="1"/>
          <tpl fld="8" item="4"/>
          <tpl fld="10" item="13"/>
          <tpl hier="64" item="0"/>
        </tpls>
      </n>
      <n v="116422" in="0">
        <tpls c="4">
          <tpl fld="7" item="1"/>
          <tpl fld="8" item="6"/>
          <tpl fld="10" item="66"/>
          <tpl hier="64" item="0"/>
        </tpls>
      </n>
      <n v="0" in="1">
        <tpls c="4">
          <tpl fld="7" item="1"/>
          <tpl fld="8" item="4"/>
          <tpl fld="10" item="34"/>
          <tpl hier="64" item="0"/>
        </tpls>
      </n>
      <n v="5" in="0">
        <tpls c="4">
          <tpl fld="7" item="0"/>
          <tpl fld="8" item="6"/>
          <tpl fld="10" item="75"/>
          <tpl hier="64" item="0"/>
        </tpls>
      </n>
      <n v="2132834.54" in="1">
        <tpls c="4">
          <tpl fld="7" item="0"/>
          <tpl fld="8" item="3"/>
          <tpl fld="10" item="10"/>
          <tpl hier="64" item="0"/>
        </tpls>
      </n>
      <n v="229472" in="0">
        <tpls c="4">
          <tpl fld="7" item="1"/>
          <tpl fld="8" item="5"/>
          <tpl fld="10" item="73"/>
          <tpl hier="64" item="0"/>
        </tpls>
      </n>
      <n v="16024848.129999997" in="1">
        <tpls c="4">
          <tpl fld="7" item="0"/>
          <tpl fld="8" item="4"/>
          <tpl fld="10" item="109"/>
          <tpl hier="64" item="0"/>
        </tpls>
      </n>
      <n v="16041624.43" in="1">
        <tpls c="4">
          <tpl fld="7" item="0"/>
          <tpl fld="8" item="4"/>
          <tpl fld="10" item="89"/>
          <tpl hier="64" item="0"/>
        </tpls>
      </n>
      <n v="0" in="0">
        <tpls c="4">
          <tpl fld="7" item="1"/>
          <tpl fld="8" item="5"/>
          <tpl fld="6" item="3"/>
          <tpl hier="64" item="0"/>
        </tpls>
      </n>
      <n v="11352111.960000001" in="1">
        <tpls c="4">
          <tpl fld="7" item="1"/>
          <tpl fld="8" item="4"/>
          <tpl fld="10" item="31"/>
          <tpl hier="64" item="0"/>
        </tpls>
      </n>
      <n v="36627" in="0">
        <tpls c="4">
          <tpl fld="7" item="0"/>
          <tpl fld="8" item="6"/>
          <tpl fld="10" item="55"/>
          <tpl hier="64" item="0"/>
        </tpls>
      </n>
      <n v="255428704.41999999" in="1">
        <tpls c="4">
          <tpl fld="7" item="1"/>
          <tpl fld="8" item="4"/>
          <tpl fld="6" item="22"/>
          <tpl hier="64" item="0"/>
        </tpls>
      </n>
      <n v="402853.17" in="1">
        <tpls c="4">
          <tpl fld="7" item="1"/>
          <tpl fld="8" item="4"/>
          <tpl fld="10" item="77"/>
          <tpl hier="64" item="0"/>
        </tpls>
      </n>
      <n v="213" in="0">
        <tpls c="4">
          <tpl fld="7" item="0"/>
          <tpl fld="8" item="6"/>
          <tpl fld="10" item="15"/>
          <tpl hier="64" item="0"/>
        </tpls>
      </n>
      <n v="0" in="1">
        <tpls c="4">
          <tpl fld="7" item="1"/>
          <tpl fld="8" item="4"/>
          <tpl fld="10" item="6"/>
          <tpl hier="64" item="0"/>
        </tpls>
      </n>
      <n v="2313427.6999999997" in="1">
        <tpls c="4">
          <tpl fld="7" item="0"/>
          <tpl fld="8" item="4"/>
          <tpl fld="10" item="64"/>
          <tpl hier="64" item="0"/>
        </tpls>
      </n>
      <n v="133" in="0">
        <tpls c="4">
          <tpl fld="7" item="1"/>
          <tpl fld="8" item="6"/>
          <tpl fld="6" item="4"/>
          <tpl hier="64" item="0"/>
        </tpls>
      </n>
      <n v="2668316.91" in="1">
        <tpls c="4">
          <tpl fld="7" item="0"/>
          <tpl fld="8" item="3"/>
          <tpl fld="10" item="33"/>
          <tpl hier="64" item="0"/>
        </tpls>
      </n>
      <n v="22336" in="0">
        <tpls c="4">
          <tpl fld="7" item="0"/>
          <tpl fld="8" item="5"/>
          <tpl fld="10" item="87"/>
          <tpl hier="64" item="0"/>
        </tpls>
      </n>
      <n v="0" in="0">
        <tpls c="4">
          <tpl fld="7" item="0"/>
          <tpl fld="8" item="6"/>
          <tpl fld="10" item="82"/>
          <tpl hier="64" item="0"/>
        </tpls>
      </n>
      <n v="34174" in="0">
        <tpls c="4">
          <tpl fld="7" item="0"/>
          <tpl fld="8" item="5"/>
          <tpl fld="10" item="38"/>
          <tpl hier="64" item="0"/>
        </tpls>
      </n>
      <n v="57" in="0">
        <tpls c="4">
          <tpl fld="7" item="1"/>
          <tpl fld="8" item="5"/>
          <tpl fld="6" item="8"/>
          <tpl hier="64" item="0"/>
        </tpls>
      </n>
      <n v="3799600.07" in="1">
        <tpls c="4">
          <tpl fld="7" item="1"/>
          <tpl fld="8" item="4"/>
          <tpl fld="6" item="17"/>
          <tpl hier="64" item="0"/>
        </tpls>
      </n>
      <n v="2008103.2300000002" in="1">
        <tpls c="4">
          <tpl fld="7" item="1"/>
          <tpl fld="8" item="3"/>
          <tpl fld="10" item="42"/>
          <tpl hier="64" item="0"/>
        </tpls>
      </n>
      <n v="541152.32999999996" in="1">
        <tpls c="4">
          <tpl fld="7" item="0"/>
          <tpl fld="8" item="3"/>
          <tpl fld="10" item="7"/>
          <tpl hier="64" item="0"/>
        </tpls>
      </n>
      <n v="14190071.67" in="1">
        <tpls c="4">
          <tpl fld="7" item="1"/>
          <tpl fld="8" item="3"/>
          <tpl fld="10" item="28"/>
          <tpl hier="64" item="0"/>
        </tpls>
      </n>
      <n v="90084.94" in="1">
        <tpls c="4">
          <tpl fld="7" item="0"/>
          <tpl fld="8" item="3"/>
          <tpl fld="10" item="31"/>
          <tpl hier="64" item="0"/>
        </tpls>
      </n>
      <n v="100" in="0">
        <tpls c="4">
          <tpl fld="7" item="0"/>
          <tpl fld="8" item="5"/>
          <tpl fld="10" item="72"/>
          <tpl hier="64" item="0"/>
        </tpls>
      </n>
      <n v="64734097.359999999" in="1">
        <tpls c="4">
          <tpl fld="7" item="0"/>
          <tpl fld="8" item="4"/>
          <tpl fld="10" item="26"/>
          <tpl hier="64" item="0"/>
        </tpls>
      </n>
      <n v="60975" in="0">
        <tpls c="4">
          <tpl fld="7" item="0"/>
          <tpl fld="8" item="5"/>
          <tpl fld="10" item="89"/>
          <tpl hier="64" item="0"/>
        </tpls>
      </n>
      <n v="0" in="1">
        <tpls c="4">
          <tpl fld="7" item="1"/>
          <tpl fld="8" item="4"/>
          <tpl fld="10" item="80"/>
          <tpl hier="64" item="0"/>
        </tpls>
      </n>
      <n v="1" in="0">
        <tpls c="4">
          <tpl fld="7" item="1"/>
          <tpl fld="8" item="6"/>
          <tpl fld="10" item="69"/>
          <tpl hier="64" item="0"/>
        </tpls>
      </n>
      <n v="0" in="1">
        <tpls c="4">
          <tpl fld="7" item="1"/>
          <tpl fld="8" item="4"/>
          <tpl fld="10" item="32"/>
          <tpl hier="64" item="0"/>
        </tpls>
      </n>
      <n v="23" in="0">
        <tpls c="4">
          <tpl fld="7" item="0"/>
          <tpl fld="8" item="6"/>
          <tpl fld="10" item="50"/>
          <tpl hier="64" item="0"/>
        </tpls>
      </n>
      <n v="2133" in="0">
        <tpls c="4">
          <tpl fld="7" item="0"/>
          <tpl fld="8" item="5"/>
          <tpl fld="10" item="56"/>
          <tpl hier="64" item="0"/>
        </tpls>
      </n>
      <n v="225098" in="0">
        <tpls c="4">
          <tpl fld="7" item="0"/>
          <tpl fld="8" item="5"/>
          <tpl fld="10" item="73"/>
          <tpl hier="64" item="0"/>
        </tpls>
      </n>
      <n v="3285719.7800000003" in="1">
        <tpls c="4">
          <tpl fld="7" item="1"/>
          <tpl fld="8" item="4"/>
          <tpl fld="10" item="69"/>
          <tpl hier="64" item="0"/>
        </tpls>
      </n>
      <n v="112333" in="0">
        <tpls c="5">
          <tpl fld="1" item="26"/>
          <tpl fld="7" item="1"/>
          <tpl fld="8" item="5"/>
          <tpl fld="5" item="0"/>
          <tpl hier="64" item="0"/>
        </tpls>
      </n>
      <n v="0" in="0">
        <tpls c="5">
          <tpl fld="1" item="1"/>
          <tpl fld="7" item="1"/>
          <tpl fld="8" item="5"/>
          <tpl fld="5" item="1"/>
          <tpl hier="64" item="0"/>
        </tpls>
      </n>
      <n v="1693" in="0">
        <tpls c="4">
          <tpl fld="7" item="1"/>
          <tpl fld="8" item="6"/>
          <tpl fld="10" item="20"/>
          <tpl hier="64" item="0"/>
        </tpls>
      </n>
      <n v="5616797.1000000006" in="1">
        <tpls c="4">
          <tpl fld="7" item="1"/>
          <tpl fld="8" item="3"/>
          <tpl fld="10" item="59"/>
          <tpl hier="64" item="0"/>
        </tpls>
      </n>
      <n v="1057007.6600000001" in="1">
        <tpls c="4">
          <tpl fld="7" item="0"/>
          <tpl fld="8" item="4"/>
          <tpl fld="10" item="98"/>
          <tpl hier="64" item="0"/>
        </tpls>
      </n>
      <n v="196748198.66000003" in="1">
        <tpls c="4">
          <tpl fld="7" item="1"/>
          <tpl fld="8" item="4"/>
          <tpl fld="10" item="73"/>
          <tpl hier="64" item="0"/>
        </tpls>
      </n>
      <n v="424" in="0">
        <tpls c="4">
          <tpl fld="7" item="1"/>
          <tpl fld="8" item="5"/>
          <tpl fld="6" item="7"/>
          <tpl hier="64" item="0"/>
        </tpls>
      </n>
      <n v="2042" in="0">
        <tpls c="4">
          <tpl fld="7" item="1"/>
          <tpl fld="8" item="5"/>
          <tpl fld="6" item="0"/>
          <tpl hier="64" item="0"/>
        </tpls>
      </n>
      <n v="12057" in="0">
        <tpls c="4">
          <tpl fld="7" item="1"/>
          <tpl fld="8" item="5"/>
          <tpl fld="10" item="10"/>
          <tpl hier="64" item="0"/>
        </tpls>
      </n>
      <n v="331" in="0">
        <tpls c="4">
          <tpl fld="7" item="1"/>
          <tpl fld="8" item="6"/>
          <tpl fld="10" item="83"/>
          <tpl hier="64" item="0"/>
        </tpls>
      </n>
      <n v="581702.64999999991" in="1">
        <tpls c="4">
          <tpl fld="7" item="1"/>
          <tpl fld="8" item="4"/>
          <tpl fld="10" item="72"/>
          <tpl hier="64" item="0"/>
        </tpls>
      </n>
      <n v="1194769.5599999998" in="1">
        <tpls c="4">
          <tpl fld="7" item="1"/>
          <tpl fld="8" item="4"/>
          <tpl fld="10" item="41"/>
          <tpl hier="64" item="0"/>
        </tpls>
      </n>
      <n v="16609" in="0">
        <tpls c="4">
          <tpl fld="7" item="0"/>
          <tpl fld="8" item="5"/>
          <tpl fld="10" item="24"/>
          <tpl hier="64" item="0"/>
        </tpls>
      </n>
      <n v="86198.790000000008" in="1">
        <tpls c="4">
          <tpl fld="7" item="0"/>
          <tpl fld="8" item="3"/>
          <tpl fld="10" item="57"/>
          <tpl hier="64" item="0"/>
        </tpls>
      </n>
      <n v="1495" in="0">
        <tpls c="4">
          <tpl fld="7" item="1"/>
          <tpl fld="8" item="6"/>
          <tpl fld="10" item="89"/>
          <tpl hier="64" item="0"/>
        </tpls>
      </n>
      <n v="19805247.369999997" in="1">
        <tpls c="4">
          <tpl fld="7" item="0"/>
          <tpl fld="8" item="3"/>
          <tpl fld="10" item="5"/>
          <tpl hier="64" item="0"/>
        </tpls>
      </n>
      <n v="56967.570000000007" in="1">
        <tpls c="4">
          <tpl fld="7" item="0"/>
          <tpl fld="8" item="3"/>
          <tpl fld="10" item="22"/>
          <tpl hier="64" item="0"/>
        </tpls>
      </n>
      <n v="6" in="0">
        <tpls c="4">
          <tpl fld="7" item="1"/>
          <tpl fld="8" item="5"/>
          <tpl fld="10" item="70"/>
          <tpl hier="64" item="0"/>
        </tpls>
      </n>
      <n v="0" in="0">
        <tpls c="4">
          <tpl fld="7" item="1"/>
          <tpl fld="8" item="6"/>
          <tpl fld="10" item="58"/>
          <tpl hier="64" item="0"/>
        </tpls>
      </n>
      <n v="74975" in="0">
        <tpls c="4">
          <tpl fld="7" item="1"/>
          <tpl fld="8" item="5"/>
          <tpl fld="10" item="89"/>
          <tpl hier="64" item="0"/>
        </tpls>
      </n>
      <n v="0" in="0">
        <tpls c="4">
          <tpl fld="7" item="0"/>
          <tpl fld="8" item="6"/>
          <tpl fld="10" item="17"/>
          <tpl hier="64" item="0"/>
        </tpls>
      </n>
      <n v="39641" in="0">
        <tpls c="4">
          <tpl fld="7" item="1"/>
          <tpl fld="8" item="6"/>
          <tpl fld="6" item="13"/>
          <tpl hier="64" item="0"/>
        </tpls>
      </n>
      <n v="74852" in="0">
        <tpls c="5">
          <tpl fld="1" item="8"/>
          <tpl fld="7" item="1"/>
          <tpl fld="8" item="5"/>
          <tpl fld="5" item="1"/>
          <tpl hier="64" item="0"/>
        </tpls>
      </n>
      <n v="34859" in="0">
        <tpls c="5">
          <tpl fld="1" item="23"/>
          <tpl fld="7" item="1"/>
          <tpl fld="8" item="5"/>
          <tpl fld="5" item="0"/>
          <tpl hier="64" item="0"/>
        </tpls>
      </n>
      <n v="76" in="0">
        <tpls c="4">
          <tpl fld="7" item="0"/>
          <tpl fld="8" item="5"/>
          <tpl fld="10" item="42"/>
          <tpl hier="64" item="0"/>
        </tpls>
      </n>
      <n v="8851" in="0">
        <tpls c="4">
          <tpl fld="7" item="1"/>
          <tpl fld="8" item="6"/>
          <tpl fld="6" item="22"/>
          <tpl hier="64" item="0"/>
        </tpls>
      </n>
      <n v="13735724.240000002" in="1">
        <tpls c="4">
          <tpl fld="7" item="1"/>
          <tpl fld="8" item="4"/>
          <tpl fld="10" item="109"/>
          <tpl hier="64" item="0"/>
        </tpls>
      </n>
      <n v="28" in="0">
        <tpls c="4">
          <tpl fld="7" item="1"/>
          <tpl fld="8" item="6"/>
          <tpl fld="10" item="25"/>
          <tpl hier="64" item="0"/>
        </tpls>
      </n>
      <n v="102" in="0">
        <tpls c="4">
          <tpl fld="7" item="0"/>
          <tpl fld="8" item="6"/>
          <tpl fld="10" item="33"/>
          <tpl hier="64" item="0"/>
        </tpls>
      </n>
      <n v="820236.41" in="1">
        <tpls c="4">
          <tpl fld="7" item="1"/>
          <tpl fld="8" item="4"/>
          <tpl fld="10" item="99"/>
          <tpl hier="64" item="0"/>
        </tpls>
      </n>
      <n v="15" in="0">
        <tpls c="4">
          <tpl fld="7" item="0"/>
          <tpl fld="8" item="6"/>
          <tpl fld="10" item="46"/>
          <tpl hier="64" item="0"/>
        </tpls>
      </n>
      <n v="4302510.63" in="1">
        <tpls c="4">
          <tpl fld="7" item="1"/>
          <tpl fld="8" item="4"/>
          <tpl fld="10" item="70"/>
          <tpl hier="64" item="0"/>
        </tpls>
      </n>
      <n v="8488705.8000000007" in="1">
        <tpls c="4">
          <tpl fld="7" item="0"/>
          <tpl fld="8" item="3"/>
          <tpl fld="10" item="40"/>
          <tpl hier="64" item="0"/>
        </tpls>
      </n>
      <n v="0" in="0">
        <tpls c="4">
          <tpl fld="7" item="0"/>
          <tpl fld="8" item="6"/>
          <tpl fld="10" item="103"/>
          <tpl hier="64" item="0"/>
        </tpls>
      </n>
      <n v="82654" in="0">
        <tpls c="5">
          <tpl fld="1" item="14"/>
          <tpl fld="7" item="1"/>
          <tpl fld="8" item="5"/>
          <tpl hier="54" item="4294967295"/>
          <tpl hier="64" item="0"/>
        </tpls>
      </n>
      <n v="517357" in="0">
        <tpls c="5">
          <tpl fld="1" item="21"/>
          <tpl fld="7" item="1"/>
          <tpl fld="8" item="5"/>
          <tpl hier="54" item="4294967295"/>
          <tpl hier="64" item="0"/>
        </tpls>
      </n>
      <n v="63331361.199999996" in="1">
        <tpls c="5">
          <tpl fld="1" item="7"/>
          <tpl fld="7" item="1"/>
          <tpl fld="8" item="4"/>
          <tpl fld="9" item="0"/>
          <tpl hier="64" item="0"/>
        </tpls>
      </n>
      <n v="640696326.16999972" in="1">
        <tpls c="5">
          <tpl fld="1" item="9"/>
          <tpl fld="7" item="1"/>
          <tpl fld="8" item="4"/>
          <tpl hier="60" item="4294967295"/>
          <tpl hier="64" item="0"/>
        </tpls>
      </n>
      <n v="1015146.03" in="1">
        <tpls c="5">
          <tpl fld="1" item="1"/>
          <tpl fld="7" item="1"/>
          <tpl fld="8" item="4"/>
          <tpl fld="9" item="1"/>
          <tpl hier="64" item="0"/>
        </tpls>
      </n>
      <n v="7936033.4699999997" in="1">
        <tpls c="4">
          <tpl fld="7" item="0"/>
          <tpl fld="8" item="4"/>
          <tpl fld="10" item="8"/>
          <tpl hier="64" item="0"/>
        </tpls>
      </n>
      <n v="10380" in="0">
        <tpls c="4">
          <tpl fld="7" item="0"/>
          <tpl fld="8" item="5"/>
          <tpl fld="10" item="99"/>
          <tpl hier="64" item="0"/>
        </tpls>
      </n>
      <n v="5085135.1099999994" in="1">
        <tpls c="4">
          <tpl fld="7" item="0"/>
          <tpl fld="8" item="4"/>
          <tpl fld="10" item="91"/>
          <tpl hier="64" item="0"/>
        </tpls>
      </n>
      <n v="3411066.5100000012" in="1">
        <tpls c="4">
          <tpl fld="7" item="1"/>
          <tpl fld="8" item="4"/>
          <tpl fld="10" item="50"/>
          <tpl hier="64" item="0"/>
        </tpls>
      </n>
      <n v="0" in="1">
        <tpls c="4">
          <tpl fld="7" item="0"/>
          <tpl fld="8" item="4"/>
          <tpl fld="10" item="93"/>
          <tpl hier="64" item="0"/>
        </tpls>
      </n>
      <n v="10442" in="0">
        <tpls c="4">
          <tpl fld="7" item="0"/>
          <tpl fld="8" item="5"/>
          <tpl fld="10" item="97"/>
          <tpl hier="64" item="0"/>
        </tpls>
      </n>
      <n v="24" in="0">
        <tpls c="4">
          <tpl fld="7" item="0"/>
          <tpl fld="8" item="5"/>
          <tpl fld="10" item="105"/>
          <tpl hier="64" item="0"/>
        </tpls>
      </n>
      <n v="14" in="0">
        <tpls c="4">
          <tpl fld="7" item="0"/>
          <tpl fld="8" item="6"/>
          <tpl fld="10" item="25"/>
          <tpl hier="64" item="0"/>
        </tpls>
      </n>
      <n v="0" in="0">
        <tpls c="4">
          <tpl fld="7" item="1"/>
          <tpl fld="8" item="6"/>
          <tpl fld="10" item="105"/>
          <tpl hier="64" item="0"/>
        </tpls>
      </n>
      <n v="0" in="0">
        <tpls c="4">
          <tpl fld="7" item="1"/>
          <tpl fld="8" item="6"/>
          <tpl fld="10" item="74"/>
          <tpl hier="64" item="0"/>
        </tpls>
      </n>
      <n v="2286767.9500000002" in="1">
        <tpls c="4">
          <tpl fld="7" item="1"/>
          <tpl fld="8" item="3"/>
          <tpl fld="10" item="10"/>
          <tpl hier="64" item="0"/>
        </tpls>
      </n>
      <n v="0" in="0">
        <tpls c="4">
          <tpl fld="7" item="1"/>
          <tpl fld="8" item="5"/>
          <tpl fld="10" item="80"/>
          <tpl hier="64" item="0"/>
        </tpls>
      </n>
      <n v="40058311.260000005" in="1">
        <tpls c="4">
          <tpl fld="7" item="1"/>
          <tpl fld="8" item="4"/>
          <tpl fld="10" item="86"/>
          <tpl hier="64" item="0"/>
        </tpls>
      </n>
      <n v="195891" in="0">
        <tpls c="4">
          <tpl fld="7" item="0"/>
          <tpl fld="8" item="6"/>
          <tpl fld="10" item="36"/>
          <tpl hier="64" item="0"/>
        </tpls>
      </n>
      <n v="158" in="0">
        <tpls c="4">
          <tpl fld="7" item="0"/>
          <tpl fld="8" item="5"/>
          <tpl fld="10" item="41"/>
          <tpl hier="64" item="0"/>
        </tpls>
      </n>
      <n v="15212241.790000001" in="1">
        <tpls c="4">
          <tpl fld="7" item="1"/>
          <tpl fld="8" item="4"/>
          <tpl fld="10" item="83"/>
          <tpl hier="64" item="0"/>
        </tpls>
      </n>
      <n v="3" in="0">
        <tpls c="4">
          <tpl fld="7" item="1"/>
          <tpl fld="8" item="5"/>
          <tpl fld="10" item="37"/>
          <tpl hier="64" item="0"/>
        </tpls>
      </n>
      <n v="21" in="0">
        <tpls c="4">
          <tpl fld="7" item="1"/>
          <tpl fld="8" item="5"/>
          <tpl fld="10" item="74"/>
          <tpl hier="64" item="0"/>
        </tpls>
      </n>
      <n v="0" in="1">
        <tpls c="4">
          <tpl fld="7" item="0"/>
          <tpl fld="8" item="4"/>
          <tpl fld="10" item="68"/>
          <tpl hier="64" item="0"/>
        </tpls>
      </n>
      <n v="7981393.1100000003" in="1">
        <tpls c="4">
          <tpl fld="7" item="1"/>
          <tpl fld="8" item="4"/>
          <tpl fld="10" item="45"/>
          <tpl hier="64" item="0"/>
        </tpls>
      </n>
      <n v="23" in="0">
        <tpls c="4">
          <tpl fld="7" item="0"/>
          <tpl fld="8" item="6"/>
          <tpl fld="10" item="16"/>
          <tpl hier="64" item="0"/>
        </tpls>
      </n>
      <n v="507636" in="0">
        <tpls c="4">
          <tpl fld="7" item="1"/>
          <tpl fld="8" item="5"/>
          <tpl fld="10" item="26"/>
          <tpl hier="64" item="0"/>
        </tpls>
      </n>
      <n v="9" in="0">
        <tpls c="4">
          <tpl fld="7" item="0"/>
          <tpl fld="8" item="5"/>
          <tpl fld="10" item="101"/>
          <tpl hier="64" item="0"/>
        </tpls>
      </n>
      <n v="497454.37" in="1">
        <tpls c="4">
          <tpl fld="7" item="0"/>
          <tpl fld="8" item="4"/>
          <tpl fld="10" item="12"/>
          <tpl hier="64" item="0"/>
        </tpls>
      </n>
      <n v="969773.77999999991" in="1">
        <tpls c="4">
          <tpl fld="7" item="0"/>
          <tpl fld="8" item="4"/>
          <tpl fld="10" item="41"/>
          <tpl hier="64" item="0"/>
        </tpls>
      </n>
      <n v="4884213.28" in="1">
        <tpls c="4">
          <tpl fld="7" item="1"/>
          <tpl fld="8" item="4"/>
          <tpl fld="6" item="12"/>
          <tpl hier="64" item="0"/>
        </tpls>
      </n>
      <n v="2321674.58" in="1">
        <tpls c="4">
          <tpl fld="7" item="0"/>
          <tpl fld="8" item="4"/>
          <tpl fld="10" item="15"/>
          <tpl hier="64" item="0"/>
        </tpls>
      </n>
      <n v="19234305.949999999" in="1">
        <tpls c="4">
          <tpl fld="7" item="0"/>
          <tpl fld="8" item="4"/>
          <tpl fld="10" item="101"/>
          <tpl hier="64" item="0"/>
        </tpls>
      </n>
      <n v="14443834.339999998" in="1">
        <tpls c="4">
          <tpl fld="7" item="0"/>
          <tpl fld="8" item="4"/>
          <tpl fld="10" item="71"/>
          <tpl hier="64" item="0"/>
        </tpls>
      </n>
      <n v="7536" in="0">
        <tpls c="5">
          <tpl fld="1" item="3"/>
          <tpl fld="7" item="1"/>
          <tpl fld="8" item="5"/>
          <tpl hier="54" item="4294967295"/>
          <tpl hier="64" item="0"/>
        </tpls>
      </n>
      <n v="64042" in="0">
        <tpls c="5">
          <tpl fld="1" item="7"/>
          <tpl fld="7" item="1"/>
          <tpl fld="8" item="5"/>
          <tpl hier="54" item="4294967295"/>
          <tpl hier="64" item="0"/>
        </tpls>
      </n>
      <n v="7666" in="0">
        <tpls c="5">
          <tpl fld="1" item="5"/>
          <tpl fld="7" item="1"/>
          <tpl fld="8" item="5"/>
          <tpl fld="5" item="1"/>
          <tpl hier="64" item="0"/>
        </tpls>
      </n>
      <n v="243830027.41999999" in="1">
        <tpls c="5">
          <tpl fld="1" item="9"/>
          <tpl fld="7" item="1"/>
          <tpl fld="8" item="4"/>
          <tpl fld="9" item="0"/>
          <tpl hier="64" item="0"/>
        </tpls>
      </n>
      <n v="0" in="1">
        <tpls c="5">
          <tpl fld="1" item="22"/>
          <tpl fld="7" item="1"/>
          <tpl fld="8" item="4"/>
          <tpl fld="9" item="1"/>
          <tpl hier="64" item="0"/>
        </tpls>
      </n>
      <n v="70480858.019999966" in="1">
        <tpls c="5">
          <tpl fld="1" item="14"/>
          <tpl fld="7" item="1"/>
          <tpl fld="8" item="4"/>
          <tpl hier="60" item="4294967295"/>
          <tpl hier="64" item="0"/>
        </tpls>
      </n>
      <n v="115610807.71999998" in="1">
        <tpls c="5">
          <tpl fld="1" item="8"/>
          <tpl fld="7" item="1"/>
          <tpl fld="8" item="4"/>
          <tpl fld="9" item="1"/>
          <tpl hier="64" item="0"/>
        </tpls>
      </n>
      <m>
        <tpls c="5">
          <tpl fld="1" item="25"/>
          <tpl fld="7" item="1"/>
          <tpl fld="8" item="4"/>
          <tpl fld="9" item="1"/>
          <tpl hier="64" item="0"/>
        </tpls>
      </m>
      <n v="1270342" in="0">
        <tpls c="4">
          <tpl fld="7" item="1"/>
          <tpl fld="8" item="5"/>
          <tpl fld="6" item="22"/>
          <tpl hier="64" item="0"/>
        </tpls>
      </n>
      <n v="14" in="0">
        <tpls c="4">
          <tpl fld="7" item="0"/>
          <tpl fld="8" item="6"/>
          <tpl fld="10" item="29"/>
          <tpl hier="64" item="0"/>
        </tpls>
      </n>
      <n v="14440822.710000001" in="1">
        <tpls c="4">
          <tpl fld="7" item="0"/>
          <tpl fld="8" item="3"/>
          <tpl fld="10" item="36"/>
          <tpl hier="64" item="0"/>
        </tpls>
      </n>
      <n v="0" in="1">
        <tpls c="4">
          <tpl fld="7" item="0"/>
          <tpl fld="8" item="4"/>
          <tpl fld="10" item="92"/>
          <tpl hier="64" item="0"/>
        </tpls>
      </n>
      <n v="55910639.289999999" in="1">
        <tpls c="4">
          <tpl fld="7" item="1"/>
          <tpl fld="8" item="3"/>
          <tpl fld="10" item="4"/>
          <tpl hier="64" item="0"/>
        </tpls>
      </n>
      <n v="21928" in="0">
        <tpls c="4">
          <tpl fld="7" item="0"/>
          <tpl fld="8" item="6"/>
          <tpl fld="10" item="19"/>
          <tpl hier="64" item="0"/>
        </tpls>
      </n>
      <n v="4686104.4800000004" in="1">
        <tpls c="4">
          <tpl fld="7" item="0"/>
          <tpl fld="8" item="3"/>
          <tpl fld="10" item="87"/>
          <tpl hier="64" item="0"/>
        </tpls>
      </n>
      <n v="0" in="0">
        <tpls c="4">
          <tpl fld="7" item="1"/>
          <tpl fld="8" item="5"/>
          <tpl fld="10" item="34"/>
          <tpl hier="64" item="0"/>
        </tpls>
      </n>
      <n v="24010" in="0">
        <tpls c="4">
          <tpl fld="7" item="1"/>
          <tpl fld="8" item="5"/>
          <tpl fld="10" item="23"/>
          <tpl hier="64" item="0"/>
        </tpls>
      </n>
      <n v="4293" in="0">
        <tpls c="4">
          <tpl fld="7" item="0"/>
          <tpl fld="8" item="5"/>
          <tpl fld="10" item="50"/>
          <tpl hier="64" item="0"/>
        </tpls>
      </n>
      <n v="0" in="1">
        <tpls c="4">
          <tpl fld="7" item="1"/>
          <tpl fld="8" item="3"/>
          <tpl fld="10" item="37"/>
          <tpl hier="64" item="0"/>
        </tpls>
      </n>
      <n v="272" in="0">
        <tpls c="4">
          <tpl fld="7" item="0"/>
          <tpl fld="8" item="5"/>
          <tpl fld="10" item="29"/>
          <tpl hier="64" item="0"/>
        </tpls>
      </n>
      <n v="60282186.210000008" in="1">
        <tpls c="4">
          <tpl fld="7" item="1"/>
          <tpl fld="8" item="4"/>
          <tpl fld="10" item="87"/>
          <tpl hier="64" item="0"/>
        </tpls>
      </n>
      <n v="65854" in="0">
        <tpls c="4">
          <tpl fld="7" item="0"/>
          <tpl fld="8" item="5"/>
          <tpl fld="10" item="63"/>
          <tpl hier="64" item="0"/>
        </tpls>
      </n>
      <n v="1602" in="0">
        <tpls c="4">
          <tpl fld="7" item="0"/>
          <tpl fld="8" item="6"/>
          <tpl fld="10" item="51"/>
          <tpl hier="64" item="0"/>
        </tpls>
      </n>
      <n v="8145" in="0">
        <tpls c="4">
          <tpl fld="7" item="0"/>
          <tpl fld="8" item="6"/>
          <tpl fld="10" item="107"/>
          <tpl hier="64" item="0"/>
        </tpls>
      </n>
      <n v="88302.059999999983" in="1">
        <tpls c="4">
          <tpl fld="7" item="1"/>
          <tpl fld="8" item="4"/>
          <tpl fld="10" item="74"/>
          <tpl hier="64" item="0"/>
        </tpls>
      </n>
      <n v="38182" in="0">
        <tpls c="4">
          <tpl fld="7" item="1"/>
          <tpl fld="8" item="6"/>
          <tpl fld="5" item="1"/>
          <tpl hier="64" item="0"/>
        </tpls>
      </n>
      <n v="1209" in="0">
        <tpls c="4">
          <tpl fld="7" item="1"/>
          <tpl fld="8" item="5"/>
          <tpl fld="10" item="107"/>
          <tpl hier="64" item="0"/>
        </tpls>
      </n>
      <n v="78137327.729999989" in="1">
        <tpls c="4">
          <tpl fld="7" item="1"/>
          <tpl fld="8" item="4"/>
          <tpl fld="6" item="6"/>
          <tpl hier="64" item="0"/>
        </tpls>
      </n>
      <n v="3678705881.2499971" in="1">
        <tpls c="4">
          <tpl fld="7" item="1"/>
          <tpl fld="8" item="4"/>
          <tpl fld="5" item="0"/>
          <tpl hier="64" item="0"/>
        </tpls>
      </n>
      <n v="1179" in="0">
        <tpls c="4">
          <tpl fld="7" item="1"/>
          <tpl fld="8" item="5"/>
          <tpl fld="10" item="33"/>
          <tpl hier="64" item="0"/>
        </tpls>
      </n>
      <n v="438" in="0">
        <tpls c="4">
          <tpl fld="7" item="0"/>
          <tpl fld="8" item="6"/>
          <tpl fld="10" item="65"/>
          <tpl hier="64" item="0"/>
        </tpls>
      </n>
      <n v="5096358.7300000004" in="1">
        <tpls c="4">
          <tpl fld="7" item="0"/>
          <tpl fld="8" item="4"/>
          <tpl fld="10" item="54"/>
          <tpl hier="64" item="0"/>
        </tpls>
      </n>
      <n v="715" in="0">
        <tpls c="4">
          <tpl fld="7" item="1"/>
          <tpl fld="8" item="5"/>
          <tpl fld="10" item="35"/>
          <tpl hier="64" item="0"/>
        </tpls>
      </n>
      <n v="2423" in="0">
        <tpls c="4">
          <tpl fld="7" item="0"/>
          <tpl fld="8" item="5"/>
          <tpl fld="10" item="27"/>
          <tpl hier="64" item="0"/>
        </tpls>
      </n>
      <n v="2810277.9699999997" in="1">
        <tpls c="4">
          <tpl fld="7" item="0"/>
          <tpl fld="8" item="3"/>
          <tpl fld="10" item="51"/>
          <tpl hier="64" item="0"/>
        </tpls>
      </n>
      <n v="2715789.5500000003" in="1">
        <tpls c="4">
          <tpl fld="7" item="1"/>
          <tpl fld="8" item="4"/>
          <tpl fld="10" item="49"/>
          <tpl hier="64" item="0"/>
        </tpls>
      </n>
      <n v="0" in="1">
        <tpls c="4">
          <tpl fld="7" item="1"/>
          <tpl fld="8" item="3"/>
          <tpl fld="10" item="79"/>
          <tpl hier="64" item="0"/>
        </tpls>
      </n>
      <n v="46060.979999999996" in="1">
        <tpls c="4">
          <tpl fld="7" item="0"/>
          <tpl fld="8" item="3"/>
          <tpl fld="10" item="105"/>
          <tpl hier="64" item="0"/>
        </tpls>
      </n>
      <n v="52006" in="0">
        <tpls c="4">
          <tpl fld="7" item="1"/>
          <tpl fld="8" item="6"/>
          <tpl fld="10" item="36"/>
          <tpl hier="64" item="0"/>
        </tpls>
      </n>
      <n v="1036473" in="0">
        <tpls c="4">
          <tpl fld="7" item="1"/>
          <tpl fld="8" item="5"/>
          <tpl fld="6" item="13"/>
          <tpl hier="64" item="0"/>
        </tpls>
      </n>
      <n v="482319.01999999996" in="1">
        <tpls c="4">
          <tpl fld="7" item="1"/>
          <tpl fld="8" item="3"/>
          <tpl fld="10" item="11"/>
          <tpl hier="64" item="0"/>
        </tpls>
      </n>
      <n v="16549236.289999999" in="1">
        <tpls c="4">
          <tpl fld="7" item="1"/>
          <tpl fld="8" item="3"/>
          <tpl fld="10" item="20"/>
          <tpl hier="64" item="0"/>
        </tpls>
      </n>
      <n v="10953095.559999997" in="1">
        <tpls c="4">
          <tpl fld="7" item="0"/>
          <tpl fld="8" item="3"/>
          <tpl fld="10" item="26"/>
          <tpl hier="64" item="0"/>
        </tpls>
      </n>
      <n v="44722" in="0">
        <tpls c="4">
          <tpl fld="7" item="0"/>
          <tpl fld="8" item="6"/>
          <tpl fld="10" item="9"/>
          <tpl hier="64" item="0"/>
        </tpls>
      </n>
      <n v="205" in="0">
        <tpls c="4">
          <tpl fld="7" item="0"/>
          <tpl fld="8" item="6"/>
          <tpl fld="10" item="64"/>
          <tpl hier="64" item="0"/>
        </tpls>
      </n>
      <n v="4742965.040000001" in="1">
        <tpls c="4">
          <tpl fld="7" item="1"/>
          <tpl fld="8" item="4"/>
          <tpl fld="10" item="29"/>
          <tpl hier="64" item="0"/>
        </tpls>
      </n>
      <n v="1310973.27" in="1">
        <tpls c="4">
          <tpl fld="7" item="1"/>
          <tpl fld="8" item="3"/>
          <tpl fld="10" item="45"/>
          <tpl hier="64" item="0"/>
        </tpls>
      </n>
      <n v="1638" in="0">
        <tpls c="4">
          <tpl fld="7" item="1"/>
          <tpl fld="8" item="6"/>
          <tpl fld="10" item="26"/>
          <tpl hier="64" item="0"/>
        </tpls>
      </n>
      <n v="5734177.7500000009" in="1">
        <tpls c="4">
          <tpl fld="7" item="1"/>
          <tpl fld="8" item="4"/>
          <tpl fld="6" item="0"/>
          <tpl hier="64" item="0"/>
        </tpls>
      </n>
      <n v="0" in="1">
        <tpls c="4">
          <tpl fld="7" item="1"/>
          <tpl fld="8" item="3"/>
          <tpl fld="10" item="68"/>
          <tpl hier="64" item="0"/>
        </tpls>
      </n>
      <n v="131825252.21000001" in="1">
        <tpls c="4">
          <tpl fld="7" item="1"/>
          <tpl fld="8" item="4"/>
          <tpl fld="10" item="94"/>
          <tpl hier="64" item="0"/>
        </tpls>
      </n>
      <n v="4" in="0">
        <tpls c="4">
          <tpl fld="7" item="1"/>
          <tpl fld="8" item="6"/>
          <tpl fld="10" item="14"/>
          <tpl hier="64" item="0"/>
        </tpls>
      </n>
      <n v="9" in="0">
        <tpls c="4">
          <tpl fld="7" item="1"/>
          <tpl fld="8" item="5"/>
          <tpl fld="10" item="101"/>
          <tpl hier="64" item="0"/>
        </tpls>
      </n>
      <n v="348604296.32999998" in="1">
        <tpls c="4">
          <tpl fld="7" item="1"/>
          <tpl fld="8" item="4"/>
          <tpl fld="10" item="9"/>
          <tpl hier="64" item="0"/>
        </tpls>
      </n>
      <n v="47796308.449999996" in="1">
        <tpls c="4">
          <tpl fld="7" item="0"/>
          <tpl fld="8" item="4"/>
          <tpl fld="10" item="13"/>
          <tpl hier="64" item="0"/>
        </tpls>
      </n>
      <n v="1710" in="0">
        <tpls c="4">
          <tpl fld="7" item="1"/>
          <tpl fld="8" item="5"/>
          <tpl fld="10" item="27"/>
          <tpl hier="64" item="0"/>
        </tpls>
      </n>
      <n v="0" in="0">
        <tpls c="5">
          <tpl fld="1" item="7"/>
          <tpl fld="7" item="1"/>
          <tpl fld="8" item="5"/>
          <tpl fld="5" item="0"/>
          <tpl hier="64" item="0"/>
        </tpls>
      </n>
      <n v="149222" in="0">
        <tpls c="5">
          <tpl fld="1" item="19"/>
          <tpl fld="7" item="1"/>
          <tpl fld="8" item="5"/>
          <tpl fld="5" item="1"/>
          <tpl hier="64" item="0"/>
        </tpls>
      </n>
      <n v="485" in="0">
        <tpls c="4">
          <tpl fld="7" item="1"/>
          <tpl fld="8" item="6"/>
          <tpl fld="6" item="0"/>
          <tpl hier="64" item="0"/>
        </tpls>
      </n>
      <n v="968954.22" in="1">
        <tpls c="4">
          <tpl fld="7" item="0"/>
          <tpl fld="8" item="3"/>
          <tpl fld="10" item="24"/>
          <tpl hier="64" item="0"/>
        </tpls>
      </n>
      <n v="44834" in="0">
        <tpls c="4">
          <tpl fld="7" item="0"/>
          <tpl fld="8" item="5"/>
          <tpl fld="10" item="13"/>
          <tpl hier="64" item="0"/>
        </tpls>
      </n>
      <n v="1708811.09" in="1">
        <tpls c="4">
          <tpl fld="7" item="0"/>
          <tpl fld="8" item="3"/>
          <tpl fld="10" item="90"/>
          <tpl hier="64" item="0"/>
        </tpls>
      </n>
      <n v="4289827.53" in="1">
        <tpls c="4">
          <tpl fld="7" item="1"/>
          <tpl fld="8" item="3"/>
          <tpl fld="10" item="71"/>
          <tpl hier="64" item="0"/>
        </tpls>
      </n>
      <n v="598" in="0">
        <tpls c="4">
          <tpl fld="7" item="0"/>
          <tpl fld="8" item="6"/>
          <tpl fld="10" item="61"/>
          <tpl hier="64" item="0"/>
        </tpls>
      </n>
      <n v="13180036.120000001" in="1">
        <tpls c="4">
          <tpl fld="7" item="0"/>
          <tpl fld="8" item="4"/>
          <tpl fld="10" item="51"/>
          <tpl hier="64" item="0"/>
        </tpls>
      </n>
      <n v="224180.31000000003" in="1">
        <tpls c="4">
          <tpl fld="7" item="1"/>
          <tpl fld="8" item="3"/>
          <tpl fld="10" item="54"/>
          <tpl hier="64" item="0"/>
        </tpls>
      </n>
      <n v="1141" in="0">
        <tpls c="4">
          <tpl fld="7" item="0"/>
          <tpl fld="8" item="5"/>
          <tpl fld="10" item="33"/>
          <tpl hier="64" item="0"/>
        </tpls>
      </n>
      <n v="0" in="1">
        <tpls c="4">
          <tpl fld="7" item="1"/>
          <tpl fld="8" item="4"/>
          <tpl fld="6" item="2"/>
          <tpl hier="64" item="0"/>
        </tpls>
      </n>
      <n v="14" in="0">
        <tpls c="4">
          <tpl fld="7" item="1"/>
          <tpl fld="8" item="5"/>
          <tpl fld="10" item="100"/>
          <tpl hier="64" item="0"/>
        </tpls>
      </n>
      <n v="4071" in="0">
        <tpls c="4">
          <tpl fld="7" item="1"/>
          <tpl fld="8" item="5"/>
          <tpl fld="10" item="50"/>
          <tpl hier="64" item="0"/>
        </tpls>
      </n>
      <n v="11861555.810000001" in="1">
        <tpls c="4">
          <tpl fld="7" item="0"/>
          <tpl fld="8" item="3"/>
          <tpl fld="10" item="56"/>
          <tpl hier="64" item="0"/>
        </tpls>
      </n>
      <n v="677872.34999999986" in="1">
        <tpls c="4">
          <tpl fld="7" item="1"/>
          <tpl fld="8" item="3"/>
          <tpl fld="10" item="104"/>
          <tpl hier="64" item="0"/>
        </tpls>
      </n>
      <n v="527749.98" in="1">
        <tpls c="4">
          <tpl fld="7" item="1"/>
          <tpl fld="8" item="4"/>
          <tpl fld="10" item="60"/>
          <tpl hier="64" item="0"/>
        </tpls>
      </n>
      <n v="7094138.1399999997" in="1">
        <tpls c="4">
          <tpl fld="7" item="1"/>
          <tpl fld="8" item="4"/>
          <tpl fld="10" item="0"/>
          <tpl hier="64" item="0"/>
        </tpls>
      </n>
      <n v="0" in="1">
        <tpls c="4">
          <tpl fld="7" item="0"/>
          <tpl fld="8" item="3"/>
          <tpl fld="10" item="92"/>
          <tpl hier="64" item="0"/>
        </tpls>
      </n>
      <n v="0" in="0">
        <tpls c="4">
          <tpl fld="7" item="1"/>
          <tpl fld="8" item="5"/>
          <tpl fld="10" item="6"/>
          <tpl hier="64" item="0"/>
        </tpls>
      </n>
      <n v="107740233.26999998" in="1">
        <tpls c="4">
          <tpl fld="7" item="1"/>
          <tpl fld="8" item="4"/>
          <tpl fld="10" item="63"/>
          <tpl hier="64" item="0"/>
        </tpls>
      </n>
      <n v="4083382.18" in="1">
        <tpls c="4">
          <tpl fld="7" item="0"/>
          <tpl fld="8" item="3"/>
          <tpl fld="10" item="71"/>
          <tpl hier="64" item="0"/>
        </tpls>
      </n>
      <n v="34859" in="0">
        <tpls c="5">
          <tpl fld="1" item="23"/>
          <tpl fld="7" item="1"/>
          <tpl fld="8" item="5"/>
          <tpl hier="54" item="4294967295"/>
          <tpl hier="64" item="0"/>
        </tpls>
      </n>
      <n v="14876" in="0">
        <tpls c="5">
          <tpl fld="1" item="2"/>
          <tpl fld="7" item="1"/>
          <tpl fld="8" item="5"/>
          <tpl hier="54" item="4294967295"/>
          <tpl hier="64" item="0"/>
        </tpls>
      </n>
      <n v="10104" in="0">
        <tpls c="4">
          <tpl fld="7" item="1"/>
          <tpl fld="8" item="5"/>
          <tpl fld="6" item="23"/>
          <tpl hier="64" item="0"/>
        </tpls>
      </n>
      <n v="0" in="0">
        <tpls c="4">
          <tpl fld="7" item="1"/>
          <tpl fld="8" item="5"/>
          <tpl fld="10" item="93"/>
          <tpl hier="64" item="0"/>
        </tpls>
      </n>
      <n v="11394" in="0">
        <tpls c="4">
          <tpl fld="7" item="1"/>
          <tpl fld="8" item="6"/>
          <tpl fld="10" item="73"/>
          <tpl hier="64" item="0"/>
        </tpls>
      </n>
      <n v="740675.67999999993" in="1">
        <tpls c="4">
          <tpl fld="7" item="1"/>
          <tpl fld="8" item="4"/>
          <tpl fld="10" item="62"/>
          <tpl hier="64" item="0"/>
        </tpls>
      </n>
      <n v="0" in="0">
        <tpls c="4">
          <tpl fld="7" item="0"/>
          <tpl fld="8" item="6"/>
          <tpl fld="10" item="72"/>
          <tpl hier="64" item="0"/>
        </tpls>
      </n>
      <n v="47664" in="0">
        <tpls c="4">
          <tpl fld="7" item="1"/>
          <tpl fld="8" item="6"/>
          <tpl fld="10" item="9"/>
          <tpl hier="64" item="0"/>
        </tpls>
      </n>
      <n v="1846" in="0">
        <tpls c="4">
          <tpl fld="7" item="0"/>
          <tpl fld="8" item="6"/>
          <tpl fld="10" item="102"/>
          <tpl hier="64" item="0"/>
        </tpls>
      </n>
      <n v="56951117.350000001" in="1">
        <tpls c="4">
          <tpl fld="7" item="0"/>
          <tpl fld="8" item="4"/>
          <tpl fld="10" item="107"/>
          <tpl hier="64" item="0"/>
        </tpls>
      </n>
      <n v="107693" in="0">
        <tpls c="5">
          <tpl fld="1" item="4"/>
          <tpl fld="7" item="1"/>
          <tpl fld="8" item="5"/>
          <tpl fld="5" item="0"/>
          <tpl hier="64" item="0"/>
        </tpls>
      </n>
      <n v="169090" in="0">
        <tpls c="5">
          <tpl fld="1" item="12"/>
          <tpl fld="7" item="1"/>
          <tpl fld="8" item="5"/>
          <tpl fld="5" item="1"/>
          <tpl hier="64" item="0"/>
        </tpls>
      </n>
      <n v="0" in="1">
        <tpls c="5">
          <tpl fld="1" item="23"/>
          <tpl fld="7" item="1"/>
          <tpl fld="8" item="4"/>
          <tpl fld="9" item="0"/>
          <tpl hier="64" item="0"/>
        </tpls>
      </n>
      <n v="13094596.34" in="1">
        <tpls c="5">
          <tpl fld="1" item="2"/>
          <tpl fld="7" item="1"/>
          <tpl fld="8" item="4"/>
          <tpl hier="60" item="4294967295"/>
          <tpl hier="64" item="0"/>
        </tpls>
      </n>
      <n v="50069" in="0">
        <tpls c="4">
          <tpl fld="7" item="1"/>
          <tpl fld="8" item="5"/>
          <tpl fld="6" item="1"/>
          <tpl hier="64" item="0"/>
        </tpls>
      </n>
      <n v="22237714.329999998" in="1">
        <tpls c="4">
          <tpl fld="7" item="0"/>
          <tpl fld="8" item="4"/>
          <tpl fld="10" item="23"/>
          <tpl hier="64" item="0"/>
        </tpls>
      </n>
      <n v="6" in="0">
        <tpls c="4">
          <tpl fld="7" item="0"/>
          <tpl fld="8" item="6"/>
          <tpl fld="10" item="4"/>
          <tpl hier="64" item="0"/>
        </tpls>
      </n>
      <n v="6360188.9500000002" in="1">
        <tpls c="4">
          <tpl fld="7" item="1"/>
          <tpl fld="8" item="3"/>
          <tpl fld="10" item="89"/>
          <tpl hier="64" item="0"/>
        </tpls>
      </n>
      <n v="10" in="0">
        <tpls c="4">
          <tpl fld="7" item="0"/>
          <tpl fld="8" item="6"/>
          <tpl fld="10" item="98"/>
          <tpl hier="64" item="0"/>
        </tpls>
      </n>
      <n v="1934845.7399999998" in="1">
        <tpls c="4">
          <tpl fld="7" item="1"/>
          <tpl fld="8" item="4"/>
          <tpl fld="10" item="25"/>
          <tpl hier="64" item="0"/>
        </tpls>
      </n>
      <n v="23" in="0">
        <tpls c="4">
          <tpl fld="7" item="0"/>
          <tpl fld="8" item="6"/>
          <tpl fld="10" item="27"/>
          <tpl hier="64" item="0"/>
        </tpls>
      </n>
      <n v="1032533.53" in="1">
        <tpls c="4">
          <tpl fld="7" item="0"/>
          <tpl fld="8" item="3"/>
          <tpl fld="10" item="17"/>
          <tpl hier="64" item="0"/>
        </tpls>
      </n>
      <n v="18478129.02" in="1">
        <tpls c="4">
          <tpl fld="7" item="1"/>
          <tpl fld="8" item="3"/>
          <tpl fld="10" item="102"/>
          <tpl hier="64" item="0"/>
        </tpls>
      </n>
      <n v="8102" in="0">
        <tpls c="4">
          <tpl fld="7" item="1"/>
          <tpl fld="8" item="6"/>
          <tpl fld="10" item="107"/>
          <tpl hier="64" item="0"/>
        </tpls>
      </n>
      <n v="0" in="0">
        <tpls c="4">
          <tpl fld="7" item="1"/>
          <tpl fld="8" item="6"/>
          <tpl fld="10" item="101"/>
          <tpl hier="64" item="0"/>
        </tpls>
      </n>
      <n v="129877567.46000007" in="1">
        <tpls c="2">
          <tpl fld="8" item="4"/>
          <tpl fld="10" item="33"/>
        </tpls>
      </n>
      <n v="861" in="0">
        <tpls c="4">
          <tpl fld="7" item="0"/>
          <tpl fld="8" item="5"/>
          <tpl fld="10" item="49"/>
          <tpl hier="64" item="0"/>
        </tpls>
      </n>
      <n v="1523385917.6399999" in="1">
        <tpls c="4">
          <tpl fld="7" item="1"/>
          <tpl fld="8" item="4"/>
          <tpl fld="10" item="55"/>
          <tpl hier="64" item="0"/>
        </tpls>
      </n>
      <n v="1884236.98" in="1">
        <tpls c="4">
          <tpl fld="7" item="0"/>
          <tpl fld="8" item="4"/>
          <tpl fld="10" item="7"/>
          <tpl hier="64" item="0"/>
        </tpls>
      </n>
      <n v="133" in="0">
        <tpls c="4">
          <tpl fld="7" item="1"/>
          <tpl fld="8" item="6"/>
          <tpl fld="6" item="17"/>
          <tpl hier="64" item="0"/>
        </tpls>
      </n>
      <n v="0" in="0">
        <tpls c="4">
          <tpl fld="7" item="0"/>
          <tpl fld="8" item="6"/>
          <tpl fld="10" item="30"/>
          <tpl hier="64" item="0"/>
        </tpls>
      </n>
      <n v="0" in="0">
        <tpls c="4">
          <tpl fld="7" item="1"/>
          <tpl fld="8" item="6"/>
          <tpl fld="10" item="37"/>
          <tpl hier="64" item="0"/>
        </tpls>
      </n>
      <n v="1601" in="0">
        <tpls c="4">
          <tpl fld="7" item="1"/>
          <tpl fld="8" item="6"/>
          <tpl fld="10" item="28"/>
          <tpl hier="64" item="0"/>
        </tpls>
      </n>
      <n v="0" in="0">
        <tpls c="4">
          <tpl fld="7" item="1"/>
          <tpl fld="8" item="6"/>
          <tpl fld="10" item="32"/>
          <tpl hier="64" item="0"/>
        </tpls>
      </n>
      <n v="13335123.859999999" in="1">
        <tpls c="4">
          <tpl fld="7" item="0"/>
          <tpl fld="8" item="4"/>
          <tpl fld="10" item="38"/>
          <tpl hier="64" item="0"/>
        </tpls>
      </n>
      <n v="84922.91" in="1">
        <tpls c="4">
          <tpl fld="7" item="0"/>
          <tpl fld="8" item="3"/>
          <tpl fld="10" item="12"/>
          <tpl hier="64" item="0"/>
        </tpls>
      </n>
      <n v="57051.880000000005" in="1">
        <tpls c="4">
          <tpl fld="7" item="1"/>
          <tpl fld="8" item="4"/>
          <tpl fld="10" item="30"/>
          <tpl hier="64" item="0"/>
        </tpls>
      </n>
      <n v="114" in="0">
        <tpls c="4">
          <tpl fld="7" item="0"/>
          <tpl fld="8" item="5"/>
          <tpl fld="10" item="15"/>
          <tpl hier="64" item="0"/>
        </tpls>
      </n>
      <n v="0" in="0">
        <tpls c="4">
          <tpl fld="7" item="1"/>
          <tpl fld="8" item="6"/>
          <tpl fld="10" item="92"/>
          <tpl hier="64" item="0"/>
        </tpls>
      </n>
      <n v="158" in="0">
        <tpls c="4">
          <tpl fld="7" item="1"/>
          <tpl fld="8" item="5"/>
          <tpl fld="10" item="69"/>
          <tpl hier="64" item="0"/>
        </tpls>
      </n>
      <n v="20762.82" in="1">
        <tpls c="4">
          <tpl fld="7" item="0"/>
          <tpl fld="8" item="3"/>
          <tpl fld="10" item="35"/>
          <tpl hier="64" item="0"/>
        </tpls>
      </n>
      <n v="2308393.1800000002" in="1">
        <tpls c="4">
          <tpl fld="7" item="1"/>
          <tpl fld="8" item="3"/>
          <tpl fld="10" item="51"/>
          <tpl hier="64" item="0"/>
        </tpls>
      </n>
      <n v="14263" in="0">
        <tpls c="4">
          <tpl fld="7" item="1"/>
          <tpl fld="8" item="5"/>
          <tpl fld="10" item="54"/>
          <tpl hier="64" item="0"/>
        </tpls>
      </n>
      <n v="4476192.4899999993" in="1">
        <tpls c="4">
          <tpl fld="7" item="0"/>
          <tpl fld="8" item="3"/>
          <tpl fld="10" item="89"/>
          <tpl hier="64" item="0"/>
        </tpls>
      </n>
      <n v="65330550.75" in="1">
        <tpls c="4">
          <tpl fld="7" item="1"/>
          <tpl fld="8" item="3"/>
          <tpl fld="10" item="66"/>
          <tpl hier="64" item="0"/>
        </tpls>
      </n>
      <n v="0" in="1">
        <tpls c="4">
          <tpl fld="7" item="0"/>
          <tpl fld="8" item="3"/>
          <tpl fld="10" item="101"/>
          <tpl hier="64" item="0"/>
        </tpls>
      </n>
      <n v="16805" in="0">
        <tpls c="5">
          <tpl fld="1" item="18"/>
          <tpl fld="7" item="1"/>
          <tpl fld="8" item="5"/>
          <tpl fld="5" item="0"/>
          <tpl hier="64" item="0"/>
        </tpls>
      </n>
      <m>
        <tpls c="5">
          <tpl fld="1" item="25"/>
          <tpl fld="7" item="1"/>
          <tpl fld="8" item="5"/>
          <tpl fld="5" item="0"/>
          <tpl hier="64" item="0"/>
        </tpls>
      </m>
      <n v="0" in="0">
        <tpls c="5">
          <tpl fld="1" item="16"/>
          <tpl fld="7" item="1"/>
          <tpl fld="8" item="5"/>
          <tpl fld="5" item="1"/>
          <tpl hier="64" item="0"/>
        </tpls>
      </n>
      <n v="121367" in="0">
        <tpls c="5">
          <tpl fld="1" item="0"/>
          <tpl fld="7" item="1"/>
          <tpl fld="8" item="5"/>
          <tpl fld="5" item="1"/>
          <tpl hier="64" item="0"/>
        </tpls>
      </n>
      <m>
        <tpls c="5">
          <tpl fld="1" item="25"/>
          <tpl fld="7" item="1"/>
          <tpl fld="8" item="4"/>
          <tpl hier="60" item="4294967295"/>
          <tpl hier="64" item="0"/>
        </tpls>
      </m>
      <n v="72741993.239999995" in="1">
        <tpls c="5">
          <tpl fld="1" item="4"/>
          <tpl fld="7" item="1"/>
          <tpl fld="8" item="4"/>
          <tpl fld="9" item="1"/>
          <tpl hier="64" item="0"/>
        </tpls>
      </n>
      <n v="0" in="1">
        <tpls c="5">
          <tpl fld="1" item="1"/>
          <tpl fld="7" item="1"/>
          <tpl fld="8" item="4"/>
          <tpl fld="9" item="0"/>
          <tpl hier="64" item="0"/>
        </tpls>
      </n>
      <n v="37481985.719999991" in="1">
        <tpls c="5">
          <tpl fld="1" item="23"/>
          <tpl fld="7" item="1"/>
          <tpl fld="8" item="4"/>
          <tpl hier="60" item="4294967295"/>
          <tpl hier="64" item="0"/>
        </tpls>
      </n>
      <n v="63408017.529999994" in="1">
        <tpls c="5">
          <tpl fld="1" item="15"/>
          <tpl fld="7" item="1"/>
          <tpl fld="8" item="4"/>
          <tpl fld="9" item="0"/>
          <tpl hier="64" item="0"/>
        </tpls>
      </n>
      <n v="3" in="0">
        <tpls c="4">
          <tpl fld="7" item="0"/>
          <tpl fld="8" item="6"/>
          <tpl fld="10" item="1"/>
          <tpl hier="64" item="0"/>
        </tpls>
      </n>
      <n v="1" in="0">
        <tpls c="4">
          <tpl fld="7" item="1"/>
          <tpl fld="8" item="6"/>
          <tpl fld="10" item="60"/>
          <tpl hier="64" item="0"/>
        </tpls>
      </n>
      <n v="10604" in="0">
        <tpls c="4">
          <tpl fld="7" item="1"/>
          <tpl fld="8" item="5"/>
          <tpl fld="10" item="97"/>
          <tpl hier="64" item="0"/>
        </tpls>
      </n>
      <n v="11771367.130000001" in="1">
        <tpls c="4">
          <tpl fld="7" item="0"/>
          <tpl fld="8" item="4"/>
          <tpl fld="10" item="83"/>
          <tpl hier="64" item="0"/>
        </tpls>
      </n>
      <n v="0" in="0">
        <tpls c="4">
          <tpl fld="7" item="1"/>
          <tpl fld="8" item="5"/>
          <tpl fld="10" item="68"/>
          <tpl hier="64" item="0"/>
        </tpls>
      </n>
      <n v="25" in="0">
        <tpls c="4">
          <tpl fld="7" item="0"/>
          <tpl fld="8" item="6"/>
          <tpl fld="10" item="31"/>
          <tpl hier="64" item="0"/>
        </tpls>
      </n>
      <n v="3761" in="0">
        <tpls c="4">
          <tpl fld="7" item="0"/>
          <tpl fld="8" item="5"/>
          <tpl fld="10" item="81"/>
          <tpl hier="64" item="0"/>
        </tpls>
      </n>
      <n v="1757" in="0">
        <tpls c="4">
          <tpl fld="7" item="1"/>
          <tpl fld="8" item="6"/>
          <tpl fld="10" item="5"/>
          <tpl hier="64" item="0"/>
        </tpls>
      </n>
      <n v="46871683.029999986" in="1">
        <tpls c="4">
          <tpl fld="7" item="1"/>
          <tpl fld="8" item="3"/>
          <tpl fld="10" item="94"/>
          <tpl hier="64" item="0"/>
        </tpls>
      </n>
      <n v="2479401.04" in="1">
        <tpls c="4">
          <tpl fld="7" item="0"/>
          <tpl fld="8" item="4"/>
          <tpl fld="10" item="70"/>
          <tpl hier="64" item="0"/>
        </tpls>
      </n>
      <n v="54783" in="0">
        <tpls c="4">
          <tpl fld="7" item="0"/>
          <tpl fld="8" item="5"/>
          <tpl fld="10" item="109"/>
          <tpl hier="64" item="0"/>
        </tpls>
      </n>
      <n v="5294807.34" in="1">
        <tpls c="4">
          <tpl fld="7" item="1"/>
          <tpl fld="8" item="4"/>
          <tpl fld="10" item="91"/>
          <tpl hier="64" item="0"/>
        </tpls>
      </n>
      <n v="0" in="0">
        <tpls c="4">
          <tpl fld="7" item="0"/>
          <tpl fld="8" item="5"/>
          <tpl fld="10" item="93"/>
          <tpl hier="64" item="0"/>
        </tpls>
      </n>
      <n v="121499230.62" in="1">
        <tpls c="4">
          <tpl fld="7" item="0"/>
          <tpl fld="8" item="4"/>
          <tpl fld="10" item="94"/>
          <tpl hier="64" item="0"/>
        </tpls>
      </n>
      <n v="0" in="0">
        <tpls c="5">
          <tpl fld="1" item="22"/>
          <tpl fld="7" item="1"/>
          <tpl fld="8" item="5"/>
          <tpl fld="5" item="0"/>
          <tpl hier="64" item="0"/>
        </tpls>
      </n>
      <n v="313311" in="0">
        <tpls c="5">
          <tpl fld="1" item="9"/>
          <tpl fld="7" item="1"/>
          <tpl fld="8" item="5"/>
          <tpl fld="5" item="1"/>
          <tpl hier="64" item="0"/>
        </tpls>
      </n>
      <n v="206748689.16" in="1">
        <tpls c="5">
          <tpl fld="1" item="26"/>
          <tpl fld="7" item="1"/>
          <tpl fld="8" item="4"/>
          <tpl hier="60" item="4294967295"/>
          <tpl hier="64" item="0"/>
        </tpls>
      </n>
      <n v="91674496.539999992" in="1">
        <tpls c="5">
          <tpl fld="1" item="10"/>
          <tpl fld="7" item="1"/>
          <tpl fld="8" item="4"/>
          <tpl hier="60" item="4294967295"/>
          <tpl hier="64" item="0"/>
        </tpls>
      </n>
      <n v="2072" in="0">
        <tpls c="4">
          <tpl fld="7" item="1"/>
          <tpl fld="8" item="5"/>
          <tpl fld="10" item="22"/>
          <tpl hier="64" item="0"/>
        </tpls>
      </n>
      <n v="106612.32" in="1">
        <tpls c="4">
          <tpl fld="7" item="0"/>
          <tpl fld="8" item="4"/>
          <tpl fld="10" item="14"/>
          <tpl hier="64" item="0"/>
        </tpls>
      </n>
      <n v="64000" in="0">
        <tpls c="5">
          <tpl fld="1" item="22"/>
          <tpl fld="7" item="1"/>
          <tpl fld="8" item="5"/>
          <tpl fld="5" item="1"/>
          <tpl hier="64" item="0"/>
        </tpls>
      </n>
      <n v="369843" in="0">
        <tpls c="5">
          <tpl fld="1" item="9"/>
          <tpl fld="7" item="1"/>
          <tpl fld="8" item="5"/>
          <tpl fld="5" item="0"/>
          <tpl hier="64" item="0"/>
        </tpls>
      </n>
      <n v="7152027.8899999997" in="1">
        <tpls c="5">
          <tpl fld="1" item="3"/>
          <tpl fld="7" item="1"/>
          <tpl fld="8" item="4"/>
          <tpl hier="60" item="4294967295"/>
          <tpl hier="64" item="0"/>
        </tpls>
      </n>
      <n v="91674496.539999992" in="1">
        <tpls c="5">
          <tpl fld="1" item="10"/>
          <tpl fld="7" item="1"/>
          <tpl fld="8" item="4"/>
          <tpl fld="9" item="0"/>
          <tpl hier="64" item="0"/>
        </tpls>
      </n>
      <n v="101543490.56" in="1">
        <tpls c="5">
          <tpl fld="1" item="20"/>
          <tpl fld="7" item="1"/>
          <tpl fld="8" item="4"/>
          <tpl hier="60" item="4294967295"/>
          <tpl hier="64" item="0"/>
        </tpls>
      </n>
      <n v="102794972.54999998" in="1">
        <tpls c="4">
          <tpl fld="7" item="1"/>
          <tpl fld="8" item="4"/>
          <tpl fld="10" item="97"/>
          <tpl hier="64" item="0"/>
        </tpls>
      </n>
      <n v="482320780.58000004" in="1">
        <tpls c="4">
          <tpl fld="7" item="0"/>
          <tpl fld="8" item="3"/>
          <tpl fld="10" item="55"/>
          <tpl hier="64" item="0"/>
        </tpls>
      </n>
      <m>
        <tpls c="5">
          <tpl fld="1" item="25"/>
          <tpl fld="7" item="1"/>
          <tpl fld="8" item="5"/>
          <tpl hier="54" item="4294967295"/>
          <tpl hier="64" item="0"/>
        </tpls>
      </m>
      <n v="14181" in="0">
        <tpls c="5">
          <tpl fld="1" item="24"/>
          <tpl fld="7" item="1"/>
          <tpl fld="8" item="5"/>
          <tpl hier="54" item="4294967295"/>
          <tpl hier="64" item="0"/>
        </tpls>
      </n>
      <n v="191206423.16" in="1">
        <tpls c="5">
          <tpl fld="1" item="4"/>
          <tpl fld="7" item="1"/>
          <tpl fld="8" item="4"/>
          <tpl hier="60" item="4294967295"/>
          <tpl hier="64" item="0"/>
        </tpls>
      </n>
      <n v="4044576.47" in="1">
        <tpls c="5">
          <tpl fld="1" item="6"/>
          <tpl fld="7" item="1"/>
          <tpl fld="8" item="4"/>
          <tpl hier="60" item="4294967295"/>
          <tpl hier="64" item="0"/>
        </tpls>
      </n>
      <n v="6619037.3099999996" in="1">
        <tpls c="5">
          <tpl fld="1" item="24"/>
          <tpl fld="7" item="1"/>
          <tpl fld="8" item="4"/>
          <tpl fld="9" item="0"/>
          <tpl hier="64" item="0"/>
        </tpls>
      </n>
      <n v="488" in="0">
        <tpls c="4">
          <tpl fld="7" item="0"/>
          <tpl fld="8" item="5"/>
          <tpl fld="10" item="7"/>
          <tpl hier="64" item="0"/>
        </tpls>
      </n>
      <n v="51" in="0">
        <tpls c="4">
          <tpl fld="7" item="0"/>
          <tpl fld="8" item="5"/>
          <tpl fld="10" item="40"/>
          <tpl hier="64" item="0"/>
        </tpls>
      </n>
      <m>
        <tpls c="5">
          <tpl fld="1" item="11"/>
          <tpl fld="7" item="1"/>
          <tpl fld="8" item="5"/>
          <tpl fld="5" item="1"/>
          <tpl hier="64" item="0"/>
        </tpls>
      </m>
      <n v="94080" in="0">
        <tpls c="5">
          <tpl fld="1" item="20"/>
          <tpl fld="7" item="1"/>
          <tpl fld="8" item="5"/>
          <tpl fld="5" item="0"/>
          <tpl hier="64" item="0"/>
        </tpls>
      </n>
      <n v="67352295.219999999" in="1">
        <tpls c="5">
          <tpl fld="1" item="11"/>
          <tpl fld="7" item="1"/>
          <tpl fld="8" item="4"/>
          <tpl hier="60" item="4294967295"/>
          <tpl hier="64" item="0"/>
        </tpls>
      </n>
      <n v="0" in="1">
        <tpls c="5">
          <tpl fld="1" item="21"/>
          <tpl fld="7" item="1"/>
          <tpl fld="8" item="4"/>
          <tpl fld="9" item="0"/>
          <tpl hier="64" item="0"/>
        </tpls>
      </n>
      <n v="14456938.709999999" in="1">
        <tpls c="4">
          <tpl fld="7" item="0"/>
          <tpl fld="8" item="3"/>
          <tpl fld="10" item="28"/>
          <tpl hier="64" item="0"/>
        </tpls>
      </n>
      <n v="2164070.9300000002" in="1">
        <tpls c="4">
          <tpl fld="7" item="0"/>
          <tpl fld="8" item="3"/>
          <tpl fld="10" item="27"/>
          <tpl hier="64" item="0"/>
        </tpls>
      </n>
      <n v="0" in="1">
        <tpls c="2">
          <tpl fld="8" item="4"/>
          <tpl fld="6" item="2"/>
        </tpls>
      </n>
      <n v="1793772129.2200005" in="1">
        <tpls c="2">
          <tpl fld="8" item="4"/>
          <tpl fld="10" item="20"/>
        </tpls>
      </n>
      <n v="518120456.43999982" in="1">
        <tpls c="2">
          <tpl fld="8" item="4"/>
          <tpl fld="10" item="88"/>
        </tpls>
      </n>
      <n v="196129082761.90982" in="1">
        <tpls c="2">
          <tpl fld="8" item="4"/>
          <tpl hier="54" item="4294967295"/>
        </tpls>
      </n>
      <n v="5507129575.1400042" in="1">
        <tpls c="2">
          <tpl fld="8" item="4"/>
          <tpl fld="6" item="24"/>
        </tpls>
      </n>
      <n v="18660814999.189987" in="1">
        <tpls c="2">
          <tpl fld="8" item="4"/>
          <tpl fld="6" item="10"/>
        </tpls>
      </n>
      <n v="12190784688.650024" in="1">
        <tpls c="2">
          <tpl fld="8" item="4"/>
          <tpl fld="6" item="21"/>
        </tpls>
      </n>
      <n v="3192739061.1800017" in="1">
        <tpls c="2">
          <tpl fld="8" item="4"/>
          <tpl fld="10" item="26"/>
        </tpls>
      </n>
      <n v="10792311.02" in="1">
        <tpls c="4">
          <tpl fld="7" item="0"/>
          <tpl fld="8" item="4"/>
          <tpl fld="10" item="48"/>
          <tpl hier="64" item="0"/>
        </tpls>
      </n>
      <n v="2454300.9500000002" in="1">
        <tpls c="4">
          <tpl fld="7" item="0"/>
          <tpl fld="8" item="3"/>
          <tpl fld="10" item="99"/>
          <tpl hier="64" item="0"/>
        </tpls>
      </n>
      <n v="104" in="0">
        <tpls c="4">
          <tpl fld="7" item="1"/>
          <tpl fld="8" item="6"/>
          <tpl fld="10" item="77"/>
          <tpl hier="64" item="0"/>
        </tpls>
      </n>
      <n v="0" in="0">
        <tpls c="4">
          <tpl fld="7" item="1"/>
          <tpl fld="8" item="5"/>
          <tpl fld="6" item="2"/>
          <tpl hier="64" item="0"/>
        </tpls>
      </n>
      <n v="4025982.5500000003" in="1">
        <tpls c="4">
          <tpl fld="7" item="0"/>
          <tpl fld="8" item="4"/>
          <tpl fld="10" item="96"/>
          <tpl hier="64" item="0"/>
        </tpls>
      </n>
      <n v="281" in="0">
        <tpls c="4">
          <tpl fld="7" item="1"/>
          <tpl fld="8" item="6"/>
          <tpl fld="10" item="88"/>
          <tpl hier="64" item="0"/>
        </tpls>
      </n>
      <n v="11013" in="0">
        <tpls c="4">
          <tpl fld="7" item="1"/>
          <tpl fld="8" item="5"/>
          <tpl fld="10" item="5"/>
          <tpl hier="64" item="0"/>
        </tpls>
      </n>
      <n v="11728995.6" in="1">
        <tpls c="4">
          <tpl fld="7" item="1"/>
          <tpl fld="8" item="3"/>
          <tpl fld="10" item="65"/>
          <tpl hier="64" item="0"/>
        </tpls>
      </n>
      <n v="7515487.0199999996" in="1">
        <tpls c="4">
          <tpl fld="7" item="0"/>
          <tpl fld="8" item="3"/>
          <tpl fld="10" item="2"/>
          <tpl hier="64" item="0"/>
        </tpls>
      </n>
      <n v="0" in="1">
        <tpls c="4">
          <tpl fld="7" item="0"/>
          <tpl fld="8" item="3"/>
          <tpl fld="10" item="32"/>
          <tpl hier="64" item="0"/>
        </tpls>
      </n>
      <n v="481" in="0">
        <tpls c="4">
          <tpl fld="7" item="0"/>
          <tpl fld="8" item="6"/>
          <tpl fld="10" item="45"/>
          <tpl hier="64" item="0"/>
        </tpls>
      </n>
      <n v="667501.77" in="1">
        <tpls c="4">
          <tpl fld="7" item="1"/>
          <tpl fld="8" item="4"/>
          <tpl fld="10" item="12"/>
          <tpl hier="64" item="0"/>
        </tpls>
      </n>
      <n v="27" in="0">
        <tpls c="4">
          <tpl fld="7" item="1"/>
          <tpl fld="8" item="6"/>
          <tpl fld="10" item="78"/>
          <tpl hier="64" item="0"/>
        </tpls>
      </n>
      <n v="0" in="1">
        <tpls c="4">
          <tpl fld="7" item="1"/>
          <tpl fld="8" item="4"/>
          <tpl fld="10" item="95"/>
          <tpl hier="64" item="0"/>
        </tpls>
      </n>
      <n v="35629852.789999999" in="1">
        <tpls c="4">
          <tpl fld="7" item="0"/>
          <tpl fld="8" item="4"/>
          <tpl fld="10" item="52"/>
          <tpl hier="64" item="0"/>
        </tpls>
      </n>
      <n v="1554" in="0">
        <tpls c="4">
          <tpl fld="7" item="1"/>
          <tpl fld="8" item="6"/>
          <tpl fld="10" item="51"/>
          <tpl hier="64" item="0"/>
        </tpls>
      </n>
      <n v="727553" in="1">
        <tpls c="4">
          <tpl fld="7" item="0"/>
          <tpl fld="8" item="4"/>
          <tpl fld="10" item="62"/>
          <tpl hier="64" item="0"/>
        </tpls>
      </n>
      <n v="5445245.2199999997" in="1">
        <tpls c="4">
          <tpl fld="7" item="1"/>
          <tpl fld="8" item="4"/>
          <tpl fld="10" item="58"/>
          <tpl hier="64" item="0"/>
        </tpls>
      </n>
      <n v="17852" in="0">
        <tpls c="4">
          <tpl fld="7" item="1"/>
          <tpl fld="8" item="5"/>
          <tpl fld="10" item="39"/>
          <tpl hier="64" item="0"/>
        </tpls>
      </n>
      <n v="1023882" in="0">
        <tpls c="4">
          <tpl fld="7" item="0"/>
          <tpl fld="8" item="5"/>
          <tpl fld="10" item="55"/>
          <tpl hier="64" item="0"/>
        </tpls>
      </n>
      <n v="2682395.3899999997" in="1">
        <tpls c="4">
          <tpl fld="7" item="0"/>
          <tpl fld="8" item="3"/>
          <tpl fld="10" item="64"/>
          <tpl hier="64" item="0"/>
        </tpls>
      </n>
      <n v="692931395.50999999" in="1">
        <tpls c="4">
          <tpl fld="7" item="1"/>
          <tpl fld="8" item="3"/>
          <tpl fld="10" item="19"/>
          <tpl hier="64" item="0"/>
        </tpls>
      </n>
      <n v="166493" in="0">
        <tpls c="5">
          <tpl fld="1" item="0"/>
          <tpl fld="7" item="1"/>
          <tpl fld="8" item="5"/>
          <tpl fld="5" item="0"/>
          <tpl hier="64" item="0"/>
        </tpls>
      </n>
      <n v="1168083395.4299998" in="1">
        <tpls c="2">
          <tpl fld="8" item="4"/>
          <tpl fld="10" item="65"/>
        </tpls>
      </n>
      <n v="6390812.0100000007" in="1">
        <tpls c="4">
          <tpl fld="7" item="1"/>
          <tpl fld="8" item="3"/>
          <tpl fld="10" item="87"/>
          <tpl hier="64" item="0"/>
        </tpls>
      </n>
      <n v="118056091.81" in="1">
        <tpls c="4">
          <tpl fld="7" item="1"/>
          <tpl fld="8" item="4"/>
          <tpl fld="10" item="39"/>
          <tpl hier="64" item="0"/>
        </tpls>
      </n>
      <n v="0" in="0">
        <tpls c="4">
          <tpl fld="7" item="0"/>
          <tpl fld="8" item="5"/>
          <tpl fld="10" item="6"/>
          <tpl hier="64" item="0"/>
        </tpls>
      </n>
      <n v="111" in="0">
        <tpls c="4">
          <tpl fld="7" item="1"/>
          <tpl fld="8" item="5"/>
          <tpl fld="10" item="16"/>
          <tpl hier="64" item="0"/>
        </tpls>
      </n>
      <n v="12713" in="0">
        <tpls c="4">
          <tpl fld="7" item="0"/>
          <tpl fld="8" item="5"/>
          <tpl fld="10" item="54"/>
          <tpl hier="64" item="0"/>
        </tpls>
      </n>
      <n v="491" in="0">
        <tpls c="4">
          <tpl fld="7" item="1"/>
          <tpl fld="8" item="6"/>
          <tpl fld="10" item="2"/>
          <tpl hier="64" item="0"/>
        </tpls>
      </n>
      <n v="99706450.859999999" in="1">
        <tpls c="4">
          <tpl fld="7" item="1"/>
          <tpl fld="8" item="4"/>
          <tpl fld="10" item="67"/>
          <tpl hier="64" item="0"/>
        </tpls>
      </n>
      <n v="42896" in="0">
        <tpls c="4">
          <tpl fld="7" item="1"/>
          <tpl fld="8" item="5"/>
          <tpl fld="10" item="109"/>
          <tpl hier="64" item="0"/>
        </tpls>
      </n>
      <n v="0" in="0">
        <tpls c="5">
          <tpl fld="1" item="5"/>
          <tpl fld="7" item="1"/>
          <tpl fld="8" item="5"/>
          <tpl fld="5" item="0"/>
          <tpl hier="64" item="0"/>
        </tpls>
      </n>
      <n v="47561397.280000001" in="1">
        <tpls c="4">
          <tpl fld="7" item="0"/>
          <tpl fld="8" item="3"/>
          <tpl fld="10" item="61"/>
          <tpl hier="64" item="0"/>
        </tpls>
      </n>
      <n v="4377" in="0">
        <tpls c="4">
          <tpl fld="7" item="0"/>
          <tpl fld="8" item="6"/>
          <tpl fld="10" item="63"/>
          <tpl hier="64" item="0"/>
        </tpls>
      </n>
      <n v="4406" in="0">
        <tpls c="4">
          <tpl fld="7" item="0"/>
          <tpl fld="8" item="6"/>
          <tpl fld="10" item="56"/>
          <tpl hier="64" item="0"/>
        </tpls>
      </n>
      <n v="1056437.25" in="1">
        <tpls c="4">
          <tpl fld="7" item="1"/>
          <tpl fld="8" item="3"/>
          <tpl fld="10" item="7"/>
          <tpl hier="64" item="0"/>
        </tpls>
      </n>
      <n v="12" in="0">
        <tpls c="4">
          <tpl fld="7" item="1"/>
          <tpl fld="8" item="5"/>
          <tpl fld="10" item="14"/>
          <tpl hier="64" item="0"/>
        </tpls>
      </n>
      <n v="33756" in="0">
        <tpls c="5">
          <tpl fld="1" item="15"/>
          <tpl fld="7" item="1"/>
          <tpl fld="8" item="5"/>
          <tpl fld="5" item="1"/>
          <tpl hier="64" item="0"/>
        </tpls>
      </n>
      <n v="7152027.8899999997" in="1">
        <tpls c="5">
          <tpl fld="1" item="3"/>
          <tpl fld="7" item="1"/>
          <tpl fld="8" item="4"/>
          <tpl fld="9" item="0"/>
          <tpl hier="64" item="0"/>
        </tpls>
      </n>
      <n v="67434487.170000002" in="1">
        <tpls c="4">
          <tpl fld="7" item="1"/>
          <tpl fld="8" item="3"/>
          <tpl fld="10" item="73"/>
          <tpl hier="64" item="0"/>
        </tpls>
      </n>
      <n v="13079472.349999998" in="1">
        <tpls c="4">
          <tpl fld="7" item="0"/>
          <tpl fld="8" item="3"/>
          <tpl fld="10" item="21"/>
          <tpl hier="64" item="0"/>
        </tpls>
      </n>
      <n v="21586" in="0">
        <tpls c="4">
          <tpl fld="7" item="0"/>
          <tpl fld="8" item="5"/>
          <tpl fld="10" item="39"/>
          <tpl hier="64" item="0"/>
        </tpls>
      </n>
      <n v="2686518.6699999995" in="1">
        <tpls c="4">
          <tpl fld="7" item="0"/>
          <tpl fld="8" item="4"/>
          <tpl fld="10" item="69"/>
          <tpl hier="64" item="0"/>
        </tpls>
      </n>
      <n v="22" in="0">
        <tpls c="4">
          <tpl fld="7" item="1"/>
          <tpl fld="8" item="5"/>
          <tpl fld="10" item="58"/>
          <tpl hier="64" item="0"/>
        </tpls>
      </n>
      <n v="8" in="0">
        <tpls c="4">
          <tpl fld="7" item="0"/>
          <tpl fld="8" item="6"/>
          <tpl fld="10" item="91"/>
          <tpl hier="64" item="0"/>
        </tpls>
      </n>
      <n v="13209154.880000001" in="1">
        <tpls c="4">
          <tpl fld="7" item="1"/>
          <tpl fld="8" item="3"/>
          <tpl fld="10" item="21"/>
          <tpl hier="64" item="0"/>
        </tpls>
      </n>
      <n v="1173801.7300000002" in="1">
        <tpls c="4">
          <tpl fld="7" item="0"/>
          <tpl fld="8" item="4"/>
          <tpl fld="10" item="53"/>
          <tpl hier="64" item="0"/>
        </tpls>
      </n>
      <n v="334" in="0">
        <tpls c="4">
          <tpl fld="7" item="0"/>
          <tpl fld="8" item="6"/>
          <tpl fld="10" item="49"/>
          <tpl hier="64" item="0"/>
        </tpls>
      </n>
      <n v="2674027.2500000005" in="1">
        <tpls c="4">
          <tpl fld="7" item="1"/>
          <tpl fld="8" item="4"/>
          <tpl fld="10" item="33"/>
          <tpl hier="64" item="0"/>
        </tpls>
      </n>
      <n v="236" in="0">
        <tpls c="4">
          <tpl fld="7" item="1"/>
          <tpl fld="8" item="5"/>
          <tpl fld="10" item="1"/>
          <tpl hier="64" item="0"/>
        </tpls>
      </n>
      <n v="547547.47000000009" in="1">
        <tpls c="4">
          <tpl fld="7" item="0"/>
          <tpl fld="8" item="4"/>
          <tpl fld="10" item="35"/>
          <tpl hier="64" item="0"/>
        </tpls>
      </n>
      <n v="0" in="0">
        <tpls c="4">
          <tpl fld="7" item="1"/>
          <tpl fld="8" item="5"/>
          <tpl fld="10" item="32"/>
          <tpl hier="64" item="0"/>
        </tpls>
      </n>
      <n v="0" in="0">
        <tpls c="4">
          <tpl fld="7" item="0"/>
          <tpl fld="8" item="6"/>
          <tpl fld="10" item="92"/>
          <tpl hier="64" item="0"/>
        </tpls>
      </n>
      <n v="801862.5" in="1">
        <tpls c="4">
          <tpl fld="7" item="1"/>
          <tpl fld="8" item="3"/>
          <tpl fld="10" item="31"/>
          <tpl hier="64" item="0"/>
        </tpls>
      </n>
      <n v="54" in="0">
        <tpls c="4">
          <tpl fld="7" item="1"/>
          <tpl fld="8" item="5"/>
          <tpl fld="10" item="42"/>
          <tpl hier="64" item="0"/>
        </tpls>
      </n>
      <n v="95083.41" in="1">
        <tpls c="4">
          <tpl fld="7" item="0"/>
          <tpl fld="8" item="3"/>
          <tpl fld="10" item="84"/>
          <tpl hier="64" item="0"/>
        </tpls>
      </n>
      <n v="20494203.190000001" in="1">
        <tpls c="4">
          <tpl fld="7" item="0"/>
          <tpl fld="8" item="4"/>
          <tpl fld="10" item="65"/>
          <tpl hier="64" item="0"/>
        </tpls>
      </n>
      <n v="28292" in="0">
        <tpls c="4">
          <tpl fld="7" item="1"/>
          <tpl fld="8" item="5"/>
          <tpl fld="10" item="21"/>
          <tpl hier="64" item="0"/>
        </tpls>
      </n>
      <n v="0" in="1">
        <tpls c="4">
          <tpl fld="7" item="0"/>
          <tpl fld="8" item="3"/>
          <tpl fld="10" item="6"/>
          <tpl hier="64" item="0"/>
        </tpls>
      </n>
      <n v="14876" in="0">
        <tpls c="5">
          <tpl fld="1" item="2"/>
          <tpl fld="7" item="1"/>
          <tpl fld="8" item="5"/>
          <tpl fld="5" item="1"/>
          <tpl hier="64" item="0"/>
        </tpls>
      </n>
      <n v="0" in="1">
        <tpls c="5">
          <tpl fld="1" item="2"/>
          <tpl fld="7" item="1"/>
          <tpl fld="8" item="4"/>
          <tpl fld="9" item="1"/>
          <tpl hier="64" item="0"/>
        </tpls>
      </n>
      <n v="32686290.720000003" in="1">
        <tpls c="5">
          <tpl fld="1" item="26"/>
          <tpl fld="7" item="1"/>
          <tpl fld="8" item="4"/>
          <tpl fld="9" item="0"/>
          <tpl hier="64" item="0"/>
        </tpls>
      </n>
      <n v="118118736.13999999" in="1">
        <tpls c="5">
          <tpl fld="1" item="17"/>
          <tpl fld="7" item="1"/>
          <tpl fld="8" item="4"/>
          <tpl fld="9" item="0"/>
          <tpl hier="64" item="0"/>
        </tpls>
      </n>
      <n v="1168806.4500000002" in="1">
        <tpls c="4">
          <tpl fld="7" item="0"/>
          <tpl fld="8" item="3"/>
          <tpl fld="10" item="45"/>
          <tpl hier="64" item="0"/>
        </tpls>
      </n>
      <n v="12777119.399999999" in="1">
        <tpls c="4">
          <tpl fld="7" item="1"/>
          <tpl fld="8" item="3"/>
          <tpl fld="10" item="56"/>
          <tpl hier="64" item="0"/>
        </tpls>
      </n>
      <n v="613" in="0">
        <tpls c="4">
          <tpl fld="7" item="1"/>
          <tpl fld="8" item="6"/>
          <tpl fld="10" item="48"/>
          <tpl hier="64" item="0"/>
        </tpls>
      </n>
      <n v="0" in="1">
        <tpls c="4">
          <tpl fld="7" item="1"/>
          <tpl fld="8" item="3"/>
          <tpl fld="10" item="3"/>
          <tpl hier="64" item="0"/>
        </tpls>
      </n>
      <n v="680179.32000000007" in="1">
        <tpls c="4">
          <tpl fld="7" item="0"/>
          <tpl fld="8" item="4"/>
          <tpl fld="10" item="72"/>
          <tpl hier="64" item="0"/>
        </tpls>
      </n>
      <n v="0" in="1">
        <tpls c="4">
          <tpl fld="7" item="0"/>
          <tpl fld="8" item="3"/>
          <tpl fld="10" item="68"/>
          <tpl hier="64" item="0"/>
        </tpls>
      </n>
      <n v="15" in="0">
        <tpls c="4">
          <tpl fld="7" item="1"/>
          <tpl fld="8" item="6"/>
          <tpl fld="10" item="22"/>
          <tpl hier="64" item="0"/>
        </tpls>
      </n>
      <n v="12269" in="0">
        <tpls c="4">
          <tpl fld="7" item="1"/>
          <tpl fld="8" item="6"/>
          <tpl fld="10" item="39"/>
          <tpl hier="64" item="0"/>
        </tpls>
      </n>
      <n v="825" in="0">
        <tpls c="4">
          <tpl fld="7" item="0"/>
          <tpl fld="8" item="6"/>
          <tpl fld="10" item="21"/>
          <tpl hier="64" item="0"/>
        </tpls>
      </n>
      <n v="15177041.23" in="1">
        <tpls c="4">
          <tpl fld="7" item="0"/>
          <tpl fld="8" item="3"/>
          <tpl fld="10" item="86"/>
          <tpl hier="64" item="0"/>
        </tpls>
      </n>
      <n v="21" in="0">
        <tpls c="4">
          <tpl fld="7" item="0"/>
          <tpl fld="8" item="6"/>
          <tpl fld="10" item="54"/>
          <tpl hier="64" item="0"/>
        </tpls>
      </n>
      <n v="8841194.3300000001" in="1">
        <tpls c="4">
          <tpl fld="7" item="0"/>
          <tpl fld="8" item="4"/>
          <tpl fld="10" item="27"/>
          <tpl hier="64" item="0"/>
        </tpls>
      </n>
      <n v="0" in="0">
        <tpls c="5">
          <tpl fld="1" item="18"/>
          <tpl fld="7" item="1"/>
          <tpl fld="8" item="5"/>
          <tpl fld="5" item="1"/>
          <tpl hier="64" item="0"/>
        </tpls>
      </n>
      <n v="0" in="1">
        <tpls c="5">
          <tpl fld="1" item="14"/>
          <tpl fld="7" item="1"/>
          <tpl fld="8" item="4"/>
          <tpl fld="9" item="0"/>
          <tpl hier="64" item="0"/>
        </tpls>
      </n>
      <n v="101543490.56" in="1">
        <tpls c="5">
          <tpl fld="1" item="20"/>
          <tpl fld="7" item="1"/>
          <tpl fld="8" item="4"/>
          <tpl fld="9" item="1"/>
          <tpl hier="64" item="0"/>
        </tpls>
      </n>
      <n v="470028603.79000008" in="1">
        <tpls c="5">
          <tpl fld="1" item="21"/>
          <tpl fld="7" item="1"/>
          <tpl fld="8" item="4"/>
          <tpl hier="60" item="4294967295"/>
          <tpl hier="64" item="0"/>
        </tpls>
      </n>
      <n v="71" in="0">
        <tpls c="4">
          <tpl fld="7" item="0"/>
          <tpl fld="8" item="5"/>
          <tpl fld="10" item="18"/>
          <tpl hier="64" item="0"/>
        </tpls>
      </n>
      <m>
        <tpls c="5">
          <tpl fld="1" item="25"/>
          <tpl fld="7" item="1"/>
          <tpl fld="8" item="5"/>
          <tpl fld="5" item="1"/>
          <tpl hier="64" item="0"/>
        </tpls>
      </m>
      <n v="84998" in="0">
        <tpls c="5">
          <tpl fld="1" item="10"/>
          <tpl fld="7" item="1"/>
          <tpl fld="8" item="5"/>
          <tpl fld="5" item="1"/>
          <tpl hier="64" item="0"/>
        </tpls>
      </n>
      <n v="63331361.199999996" in="1">
        <tpls c="5">
          <tpl fld="1" item="7"/>
          <tpl fld="7" item="1"/>
          <tpl fld="8" item="4"/>
          <tpl hier="60" item="4294967295"/>
          <tpl hier="64" item="0"/>
        </tpls>
      </n>
      <n v="37481985.719999991" in="1">
        <tpls c="5">
          <tpl fld="1" item="23"/>
          <tpl fld="7" item="1"/>
          <tpl fld="8" item="4"/>
          <tpl fld="9" item="1"/>
          <tpl hier="64" item="0"/>
        </tpls>
      </n>
      <n v="787" in="0">
        <tpls c="4">
          <tpl fld="7" item="0"/>
          <tpl fld="8" item="6"/>
          <tpl fld="10" item="87"/>
          <tpl hier="64" item="0"/>
        </tpls>
      </n>
      <n v="50820" in="0">
        <tpls c="5">
          <tpl fld="1" item="26"/>
          <tpl fld="7" item="1"/>
          <tpl fld="8" item="5"/>
          <tpl fld="5" item="1"/>
          <tpl hier="64" item="0"/>
        </tpls>
      </n>
      <n v="21821324.199999996" in="1">
        <tpls c="5">
          <tpl fld="1" item="22"/>
          <tpl fld="7" item="1"/>
          <tpl fld="8" item="4"/>
          <tpl fld="9" item="0"/>
          <tpl hier="64" item="0"/>
        </tpls>
      </n>
      <n v="296037390.74999994" in="1">
        <tpls c="5">
          <tpl fld="1" item="0"/>
          <tpl fld="7" item="1"/>
          <tpl fld="8" item="4"/>
          <tpl hier="60" item="4294967295"/>
          <tpl hier="64" item="0"/>
        </tpls>
      </n>
      <n v="1084237780.1300001" in="1">
        <tpls c="4">
          <tpl fld="7" item="1"/>
          <tpl fld="8" item="4"/>
          <tpl fld="6" item="5"/>
          <tpl hier="64" item="0"/>
        </tpls>
      </n>
      <n v="3442868" in="0">
        <tpls c="5">
          <tpl hier="22" item="4294967295"/>
          <tpl fld="7" item="1"/>
          <tpl fld="8" item="5"/>
          <tpl fld="5" item="0"/>
          <tpl hier="64" item="0"/>
        </tpls>
      </n>
      <n v="21821324.199999996" in="1">
        <tpls c="5">
          <tpl fld="1" item="22"/>
          <tpl fld="7" item="1"/>
          <tpl fld="8" item="4"/>
          <tpl hier="60" item="4294967295"/>
          <tpl hier="64" item="0"/>
        </tpls>
      </n>
      <n v="175245403.46999997" in="1">
        <tpls c="5">
          <tpl fld="1" item="8"/>
          <tpl fld="7" item="1"/>
          <tpl fld="8" item="4"/>
          <tpl hier="60" item="4294967295"/>
          <tpl hier="64" item="0"/>
        </tpls>
      </n>
      <n v="1659" in="0">
        <tpls c="4">
          <tpl fld="7" item="0"/>
          <tpl fld="8" item="6"/>
          <tpl fld="10" item="28"/>
          <tpl hier="64" item="0"/>
        </tpls>
      </n>
      <n v="45756942865.440018" in="1">
        <tpls c="2">
          <tpl fld="8" item="4"/>
          <tpl fld="6" item="5"/>
        </tpls>
      </n>
      <n v="1615860677.3100002" in="1">
        <tpls c="2">
          <tpl fld="8" item="4"/>
          <tpl fld="10" item="111"/>
        </tpls>
      </n>
      <n v="61383766939.979973" in="1">
        <tpls c="2">
          <tpl fld="8" item="4"/>
          <tpl fld="6" item="13"/>
        </tpls>
      </n>
      <n v="317395554.20000064" in="1">
        <tpls c="2">
          <tpl fld="8" item="4"/>
          <tpl fld="6" item="8"/>
        </tpls>
      </n>
      <n v="2681004458.3299994" in="1">
        <tpls c="2">
          <tpl fld="8" item="4"/>
          <tpl fld="6" item="16"/>
        </tpls>
      </n>
      <n v="928422319.86999965" in="1">
        <tpls c="2">
          <tpl fld="8" item="4"/>
          <tpl fld="6" item="15"/>
        </tpls>
      </n>
      <n v="38848780530.490005" in="1">
        <tpls c="2">
          <tpl fld="8" item="4"/>
          <tpl fld="10" item="19"/>
        </tpls>
      </n>
      <n v="1589" in="0">
        <tpls c="4">
          <tpl fld="7" item="0"/>
          <tpl fld="8" item="5"/>
          <tpl fld="10" item="48"/>
          <tpl hier="64" item="0"/>
        </tpls>
      </n>
      <n v="93" in="0">
        <tpls c="4">
          <tpl fld="7" item="0"/>
          <tpl fld="8" item="6"/>
          <tpl fld="10" item="99"/>
          <tpl hier="64" item="0"/>
        </tpls>
      </n>
      <n v="4" in="0">
        <tpls c="4">
          <tpl fld="7" item="1"/>
          <tpl fld="8" item="6"/>
          <tpl fld="10" item="53"/>
          <tpl hier="64" item="0"/>
        </tpls>
      </n>
      <n v="0" in="1">
        <tpls c="4">
          <tpl fld="7" item="0"/>
          <tpl fld="8" item="3"/>
          <tpl fld="10" item="93"/>
          <tpl hier="64" item="0"/>
        </tpls>
      </n>
      <n v="112" in="0">
        <tpls c="4">
          <tpl fld="7" item="1"/>
          <tpl fld="8" item="5"/>
          <tpl fld="10" item="104"/>
          <tpl hier="64" item="0"/>
        </tpls>
      </n>
      <n v="39535" in="0">
        <tpls c="4">
          <tpl fld="7" item="0"/>
          <tpl fld="8" item="5"/>
          <tpl fld="10" item="76"/>
          <tpl hier="64" item="0"/>
        </tpls>
      </n>
      <n v="4287625.7699999996" in="1">
        <tpls c="4">
          <tpl fld="7" item="0"/>
          <tpl fld="8" item="4"/>
          <tpl fld="10" item="17"/>
          <tpl hier="64" item="0"/>
        </tpls>
      </n>
      <n v="64" in="0">
        <tpls c="4">
          <tpl fld="7" item="0"/>
          <tpl fld="8" item="6"/>
          <tpl fld="10" item="67"/>
          <tpl hier="64" item="0"/>
        </tpls>
      </n>
      <n v="0" in="1">
        <tpls c="4">
          <tpl fld="7" item="0"/>
          <tpl fld="8" item="3"/>
          <tpl fld="10" item="100"/>
          <tpl hier="64" item="0"/>
        </tpls>
      </n>
      <n v="353280.19" in="1">
        <tpls c="4">
          <tpl fld="7" item="1"/>
          <tpl fld="8" item="3"/>
          <tpl fld="10" item="17"/>
          <tpl hier="64" item="0"/>
        </tpls>
      </n>
      <n v="3788326.65" in="1">
        <tpls c="4">
          <tpl fld="7" item="0"/>
          <tpl fld="8" item="3"/>
          <tpl fld="10" item="0"/>
          <tpl hier="64" item="0"/>
        </tpls>
      </n>
      <n v="12821" in="0">
        <tpls c="5">
          <tpl fld="1" item="11"/>
          <tpl fld="7" item="1"/>
          <tpl fld="8" item="5"/>
          <tpl fld="5" item="0"/>
          <tpl hier="64" item="0"/>
        </tpls>
      </n>
      <n v="54168408.839999996" in="1">
        <tpls c="4">
          <tpl fld="7" item="0"/>
          <tpl fld="8" item="3"/>
          <tpl fld="10" item="39"/>
          <tpl hier="64" item="0"/>
        </tpls>
      </n>
      <n v="5913066.1799999997" in="1">
        <tpls c="4">
          <tpl fld="7" item="0"/>
          <tpl fld="8" item="3"/>
          <tpl fld="10" item="106"/>
          <tpl hier="64" item="0"/>
        </tpls>
      </n>
      <n v="2136109.02" in="1">
        <tpls c="4">
          <tpl fld="7" item="0"/>
          <tpl fld="8" item="3"/>
          <tpl fld="10" item="49"/>
          <tpl hier="64" item="0"/>
        </tpls>
      </n>
      <n v="396866298.7499997" in="1">
        <tpls c="5">
          <tpl fld="1" item="9"/>
          <tpl fld="7" item="1"/>
          <tpl fld="8" item="4"/>
          <tpl fld="9" item="1"/>
          <tpl hier="64" item="0"/>
        </tpls>
      </n>
      <n v="0" in="0">
        <tpls c="4">
          <tpl fld="7" item="0"/>
          <tpl fld="8" item="6"/>
          <tpl fld="10" item="68"/>
          <tpl hier="64" item="0"/>
        </tpls>
      </n>
      <n v="11012" in="0">
        <tpls c="4">
          <tpl fld="7" item="1"/>
          <tpl fld="8" item="5"/>
          <tpl fld="10" item="65"/>
          <tpl hier="64" item="0"/>
        </tpls>
      </n>
      <n v="3014102.0199999996" in="1">
        <tpls c="4">
          <tpl fld="7" item="1"/>
          <tpl fld="8" item="3"/>
          <tpl fld="10" item="48"/>
          <tpl hier="64" item="0"/>
        </tpls>
      </n>
      <n v="51" in="0">
        <tpls c="4">
          <tpl fld="7" item="1"/>
          <tpl fld="8" item="5"/>
          <tpl fld="10" item="40"/>
          <tpl hier="64" item="0"/>
        </tpls>
      </n>
      <n v="35" in="0">
        <tpls c="4">
          <tpl fld="7" item="1"/>
          <tpl fld="8" item="6"/>
          <tpl fld="10" item="104"/>
          <tpl hier="64" item="0"/>
        </tpls>
      </n>
      <n v="206" in="0">
        <tpls c="4">
          <tpl fld="7" item="0"/>
          <tpl fld="8" item="6"/>
          <tpl fld="10" item="88"/>
          <tpl hier="64" item="0"/>
        </tpls>
      </n>
      <n v="174816" in="0">
        <tpls c="4">
          <tpl fld="7" item="1"/>
          <tpl fld="8" item="5"/>
          <tpl fld="10" item="86"/>
          <tpl hier="64" item="0"/>
        </tpls>
      </n>
      <n v="468" in="0">
        <tpls c="4">
          <tpl fld="7" item="0"/>
          <tpl fld="8" item="6"/>
          <tpl fld="10" item="52"/>
          <tpl hier="64" item="0"/>
        </tpls>
      </n>
      <n v="2" in="0">
        <tpls c="4">
          <tpl fld="7" item="0"/>
          <tpl fld="8" item="6"/>
          <tpl fld="10" item="35"/>
          <tpl hier="64" item="0"/>
        </tpls>
      </n>
      <n v="16805" in="0">
        <tpls c="5">
          <tpl fld="1" item="18"/>
          <tpl fld="7" item="1"/>
          <tpl fld="8" item="5"/>
          <tpl hier="54" item="4294967295"/>
          <tpl hier="64" item="0"/>
        </tpls>
      </n>
      <n v="118464429.92" in="1">
        <tpls c="5">
          <tpl fld="1" item="4"/>
          <tpl fld="7" item="1"/>
          <tpl fld="8" item="4"/>
          <tpl fld="9" item="0"/>
          <tpl hier="64" item="0"/>
        </tpls>
      </n>
      <n v="47665.619999999995" in="1">
        <tpls c="4">
          <tpl fld="7" item="1"/>
          <tpl fld="8" item="3"/>
          <tpl fld="10" item="105"/>
          <tpl hier="64" item="0"/>
        </tpls>
      </n>
      <n v="24728" in="0">
        <tpls c="4">
          <tpl fld="7" item="0"/>
          <tpl fld="8" item="5"/>
          <tpl fld="10" item="28"/>
          <tpl hier="64" item="0"/>
        </tpls>
      </n>
      <n v="84" in="0">
        <tpls c="4">
          <tpl fld="7" item="1"/>
          <tpl fld="8" item="5"/>
          <tpl fld="10" item="15"/>
          <tpl hier="64" item="0"/>
        </tpls>
      </n>
      <n v="34" in="0">
        <tpls c="4">
          <tpl fld="7" item="0"/>
          <tpl fld="8" item="5"/>
          <tpl fld="10" item="77"/>
          <tpl hier="64" item="0"/>
        </tpls>
      </n>
      <n v="194934.31" in="1">
        <tpls c="4">
          <tpl fld="7" item="0"/>
          <tpl fld="8" item="3"/>
          <tpl fld="10" item="50"/>
          <tpl hier="64" item="0"/>
        </tpls>
      </n>
      <n v="602345.90999999992" in="1">
        <tpls c="4">
          <tpl fld="7" item="0"/>
          <tpl fld="8" item="3"/>
          <tpl fld="10" item="29"/>
          <tpl hier="64" item="0"/>
        </tpls>
      </n>
      <n v="2" in="0">
        <tpls c="4">
          <tpl fld="7" item="1"/>
          <tpl fld="8" item="6"/>
          <tpl fld="10" item="17"/>
          <tpl hier="64" item="0"/>
        </tpls>
      </n>
      <n v="0" in="1">
        <tpls c="5">
          <tpl fld="1" item="16"/>
          <tpl fld="7" item="1"/>
          <tpl fld="8" item="4"/>
          <tpl fld="9" item="0"/>
          <tpl hier="64" item="0"/>
        </tpls>
      </n>
      <n v="41" in="0">
        <tpls c="5">
          <tpl fld="1" item="6"/>
          <tpl fld="7" item="1"/>
          <tpl fld="8" item="5"/>
          <tpl fld="5" item="0"/>
          <tpl hier="64" item="0"/>
        </tpls>
      </n>
      <n v="19628336.380000003" in="1">
        <tpls c="5">
          <tpl fld="1" item="18"/>
          <tpl fld="7" item="1"/>
          <tpl fld="8" item="4"/>
          <tpl fld="9" item="1"/>
          <tpl hier="64" item="0"/>
        </tpls>
      </n>
      <n v="63395304.25" in="1">
        <tpls c="4">
          <tpl fld="7" item="1"/>
          <tpl fld="8" item="4"/>
          <tpl fld="10" item="107"/>
          <tpl hier="64" item="0"/>
        </tpls>
      </n>
      <n v="1713" in="0">
        <tpls c="5">
          <tpl fld="1" item="1"/>
          <tpl fld="7" item="1"/>
          <tpl fld="8" item="5"/>
          <tpl hier="54" item="4294967295"/>
          <tpl hier="64" item="0"/>
        </tpls>
      </n>
      <n v="6797202.96" in="1">
        <tpls c="5">
          <tpl fld="1" item="5"/>
          <tpl fld="7" item="1"/>
          <tpl fld="8" item="4"/>
          <tpl hier="60" item="4294967295"/>
          <tpl hier="64" item="0"/>
        </tpls>
      </n>
      <n v="8651238.4700000007" in="1">
        <tpls c="4">
          <tpl fld="7" item="1"/>
          <tpl fld="8" item="3"/>
          <tpl fld="10" item="52"/>
          <tpl hier="64" item="0"/>
        </tpls>
      </n>
      <n v="59634595.75" in="1">
        <tpls c="5">
          <tpl fld="1" item="8"/>
          <tpl fld="7" item="1"/>
          <tpl fld="8" item="4"/>
          <tpl fld="9" item="0"/>
          <tpl hier="64" item="0"/>
        </tpls>
      </n>
      <n v="722602.27" in="1">
        <tpls c="4">
          <tpl fld="7" item="0"/>
          <tpl fld="8" item="4"/>
          <tpl fld="10" item="110"/>
          <tpl hier="64" item="0"/>
        </tpls>
      </n>
      <n v="32252487.840000004" in="1">
        <tpls c="2">
          <tpl fld="8" item="4"/>
          <tpl fld="10" item="82"/>
        </tpls>
      </n>
      <n v="1225274833.9999995" in="1">
        <tpls c="2">
          <tpl fld="8" item="4"/>
          <tpl fld="10" item="21"/>
        </tpls>
      </n>
      <n v="7.2759576141834259E-12" in="1">
        <tpls c="2">
          <tpl fld="8" item="4"/>
          <tpl fld="10" item="93"/>
        </tpls>
      </n>
      <n v="1421" in="0">
        <tpls c="4">
          <tpl fld="7" item="1"/>
          <tpl fld="8" item="5"/>
          <tpl fld="10" item="48"/>
          <tpl hier="64" item="0"/>
        </tpls>
      </n>
      <n v="84200.66" in="1">
        <tpls c="4">
          <tpl fld="7" item="1"/>
          <tpl fld="8" item="3"/>
          <tpl fld="10" item="53"/>
          <tpl hier="64" item="0"/>
        </tpls>
      </n>
      <n v="69046.080000000002" in="1">
        <tpls c="4">
          <tpl fld="7" item="1"/>
          <tpl fld="8" item="3"/>
          <tpl fld="10" item="98"/>
          <tpl hier="64" item="0"/>
        </tpls>
      </n>
      <n v="44567321.879999995" in="1">
        <tpls c="4">
          <tpl fld="7" item="0"/>
          <tpl fld="8" item="4"/>
          <tpl fld="10" item="76"/>
          <tpl hier="64" item="0"/>
        </tpls>
      </n>
      <n v="58" in="0">
        <tpls c="4">
          <tpl fld="7" item="0"/>
          <tpl fld="8" item="5"/>
          <tpl fld="10" item="17"/>
          <tpl hier="64" item="0"/>
        </tpls>
      </n>
      <n v="177639.81" in="1">
        <tpls c="4">
          <tpl fld="7" item="1"/>
          <tpl fld="8" item="3"/>
          <tpl fld="10" item="91"/>
          <tpl hier="64" item="0"/>
        </tpls>
      </n>
      <n v="174617" in="0">
        <tpls c="4">
          <tpl fld="7" item="0"/>
          <tpl fld="8" item="5"/>
          <tpl fld="10" item="86"/>
          <tpl hier="64" item="0"/>
        </tpls>
      </n>
      <n v="830" in="0">
        <tpls c="4">
          <tpl fld="7" item="1"/>
          <tpl fld="8" item="6"/>
          <tpl fld="10" item="87"/>
          <tpl hier="64" item="0"/>
        </tpls>
      </n>
      <n v="176" in="0">
        <tpls c="4">
          <tpl fld="7" item="0"/>
          <tpl fld="8" item="5"/>
          <tpl fld="10" item="1"/>
          <tpl hier="64" item="0"/>
        </tpls>
      </n>
      <n v="2340" in="0">
        <tpls c="4">
          <tpl fld="7" item="1"/>
          <tpl fld="8" item="5"/>
          <tpl fld="10" item="56"/>
          <tpl hier="64" item="0"/>
        </tpls>
      </n>
      <n v="700370.8" in="1">
        <tpls c="4">
          <tpl fld="7" item="1"/>
          <tpl fld="8" item="3"/>
          <tpl fld="10" item="15"/>
          <tpl hier="64" item="0"/>
        </tpls>
      </n>
      <n v="5928871.6600000001" in="1">
        <tpls c="4">
          <tpl fld="7" item="1"/>
          <tpl fld="8" item="4"/>
          <tpl fld="10" item="75"/>
          <tpl hier="64" item="0"/>
        </tpls>
      </n>
      <n v="24" in="0">
        <tpls c="4">
          <tpl fld="7" item="1"/>
          <tpl fld="8" item="6"/>
          <tpl fld="10" item="34"/>
          <tpl hier="64" item="0"/>
        </tpls>
      </n>
      <n v="594" in="0">
        <tpls c="4">
          <tpl fld="7" item="1"/>
          <tpl fld="8" item="6"/>
          <tpl fld="10" item="52"/>
          <tpl hier="64" item="0"/>
        </tpls>
      </n>
      <n v="8214496.4000000004" in="1">
        <tpls c="4">
          <tpl fld="7" item="1"/>
          <tpl fld="8" item="4"/>
          <tpl fld="10" item="27"/>
          <tpl hier="64" item="0"/>
        </tpls>
      </n>
      <n v="0" in="1">
        <tpls c="4">
          <tpl fld="7" item="0"/>
          <tpl fld="8" item="4"/>
          <tpl fld="10" item="37"/>
          <tpl hier="64" item="0"/>
        </tpls>
      </n>
      <n v="101324" in="0">
        <tpls c="5">
          <tpl fld="1" item="15"/>
          <tpl fld="7" item="1"/>
          <tpl fld="8" item="5"/>
          <tpl hier="54" item="4294967295"/>
          <tpl hier="64" item="0"/>
        </tpls>
      </n>
      <n v="997" in="0">
        <tpls c="4">
          <tpl fld="7" item="1"/>
          <tpl fld="8" item="5"/>
          <tpl fld="10" item="62"/>
          <tpl hier="64" item="0"/>
        </tpls>
      </n>
      <n v="0" in="0">
        <tpls c="4">
          <tpl fld="7" item="1"/>
          <tpl fld="8" item="6"/>
          <tpl fld="10" item="103"/>
          <tpl hier="64" item="0"/>
        </tpls>
      </n>
      <n v="18720722.879999999" in="1">
        <tpls c="4">
          <tpl fld="7" item="1"/>
          <tpl fld="8" item="4"/>
          <tpl fld="10" item="38"/>
          <tpl hier="64" item="0"/>
        </tpls>
      </n>
      <n v="21" in="0">
        <tpls c="4">
          <tpl fld="7" item="0"/>
          <tpl fld="8" item="5"/>
          <tpl fld="10" item="14"/>
          <tpl hier="64" item="0"/>
        </tpls>
      </n>
      <n v="0" in="0">
        <tpls c="5">
          <tpl fld="1" item="23"/>
          <tpl fld="7" item="1"/>
          <tpl fld="8" item="5"/>
          <tpl fld="5" item="1"/>
          <tpl hier="64" item="0"/>
        </tpls>
      </n>
      <n v="387" in="0">
        <tpls c="4">
          <tpl fld="7" item="0"/>
          <tpl fld="8" item="6"/>
          <tpl fld="10" item="90"/>
          <tpl hier="64" item="0"/>
        </tpls>
      </n>
      <n v="683154" in="0">
        <tpls c="5">
          <tpl fld="1" item="9"/>
          <tpl fld="7" item="1"/>
          <tpl fld="8" item="5"/>
          <tpl hier="54" item="4294967295"/>
          <tpl hier="64" item="0"/>
        </tpls>
      </n>
      <n v="0" in="1">
        <tpls c="4">
          <tpl fld="7" item="1"/>
          <tpl fld="8" item="4"/>
          <tpl fld="10" item="92"/>
          <tpl hier="64" item="0"/>
        </tpls>
      </n>
      <n v="64" in="0">
        <tpls c="4">
          <tpl fld="7" item="0"/>
          <tpl fld="8" item="6"/>
          <tpl fld="10" item="77"/>
          <tpl hier="64" item="0"/>
        </tpls>
      </n>
      <n v="1286138456.7799997" in="1">
        <tpls c="4">
          <tpl fld="7" item="0"/>
          <tpl fld="8" item="4"/>
          <tpl fld="10" item="55"/>
          <tpl hier="64" item="0"/>
        </tpls>
      </n>
      <n v="388250.02" in="1">
        <tpls c="4">
          <tpl fld="7" item="0"/>
          <tpl fld="8" item="3"/>
          <tpl fld="10" item="4"/>
          <tpl hier="64" item="0"/>
        </tpls>
      </n>
      <n v="4296444.91" in="1">
        <tpls c="4">
          <tpl fld="7" item="1"/>
          <tpl fld="8" item="3"/>
          <tpl fld="10" item="43"/>
          <tpl hier="64" item="0"/>
        </tpls>
      </n>
      <n v="3818935.5100000002" in="1">
        <tpls c="4">
          <tpl fld="7" item="1"/>
          <tpl fld="8" item="3"/>
          <tpl fld="10" item="99"/>
          <tpl hier="64" item="0"/>
        </tpls>
      </n>
      <n v="72101" in="0">
        <tpls c="4">
          <tpl fld="7" item="0"/>
          <tpl fld="8" item="5"/>
          <tpl fld="10" item="0"/>
          <tpl hier="64" item="0"/>
        </tpls>
      </n>
      <n v="57926" in="0">
        <tpls c="4">
          <tpl fld="7" item="1"/>
          <tpl fld="8" item="5"/>
          <tpl fld="10" item="63"/>
          <tpl hier="64" item="0"/>
        </tpls>
      </n>
      <n v="61247.47" in="1">
        <tpls c="4">
          <tpl fld="7" item="1"/>
          <tpl fld="8" item="3"/>
          <tpl fld="10" item="22"/>
          <tpl hier="64" item="0"/>
        </tpls>
      </n>
      <n v="308711553.22999996" in="1">
        <tpls c="5">
          <tpl fld="1" item="16"/>
          <tpl fld="7" item="1"/>
          <tpl fld="8" item="4"/>
          <tpl hier="60" item="4294967295"/>
          <tpl hier="64" item="0"/>
        </tpls>
      </n>
      <n v="134215291.70999999" in="1">
        <tpls c="5">
          <tpl fld="1" item="0"/>
          <tpl fld="7" item="1"/>
          <tpl fld="8" item="4"/>
          <tpl fld="9" item="0"/>
          <tpl hier="64" item="0"/>
        </tpls>
      </n>
      <n v="2827" in="0">
        <tpls c="4">
          <tpl fld="7" item="1"/>
          <tpl fld="8" item="5"/>
          <tpl fld="10" item="51"/>
          <tpl hier="64" item="0"/>
        </tpls>
      </n>
      <n v="0" in="1">
        <tpls c="4">
          <tpl fld="7" item="0"/>
          <tpl fld="8" item="4"/>
          <tpl fld="10" item="32"/>
          <tpl hier="64" item="0"/>
        </tpls>
      </n>
      <n v="48289928.169999994" in="1">
        <tpls c="4">
          <tpl fld="7" item="0"/>
          <tpl fld="8" item="4"/>
          <tpl fld="10" item="87"/>
          <tpl hier="64" item="0"/>
        </tpls>
      </n>
      <n v="5068232.9600000009" in="1">
        <tpls c="4">
          <tpl fld="7" item="0"/>
          <tpl fld="8" item="4"/>
          <tpl fld="10" item="31"/>
          <tpl hier="64" item="0"/>
        </tpls>
      </n>
      <n v="481" in="0">
        <tpls c="4">
          <tpl fld="7" item="1"/>
          <tpl fld="8" item="6"/>
          <tpl fld="10" item="45"/>
          <tpl hier="64" item="0"/>
        </tpls>
      </n>
      <n v="119" in="0">
        <tpls c="4">
          <tpl fld="7" item="0"/>
          <tpl fld="8" item="5"/>
          <tpl fld="10" item="104"/>
          <tpl hier="64" item="0"/>
        </tpls>
      </n>
      <n v="6619037.3099999996" in="1">
        <tpls c="5">
          <tpl fld="1" item="24"/>
          <tpl fld="7" item="1"/>
          <tpl fld="8" item="4"/>
          <tpl hier="60" item="4294967295"/>
          <tpl hier="64" item="0"/>
        </tpls>
      </n>
      <n v="17828225.379999999" in="1">
        <tpls c="4">
          <tpl fld="7" item="1"/>
          <tpl fld="8" item="4"/>
          <tpl fld="10" item="89"/>
          <tpl hier="64" item="0"/>
        </tpls>
      </n>
      <n v="1385267" in="0">
        <tpls c="5">
          <tpl fld="1" item="12"/>
          <tpl fld="7" item="1"/>
          <tpl fld="8" item="5"/>
          <tpl hier="54" item="4294967295"/>
          <tpl hier="64" item="0"/>
        </tpls>
      </n>
      <n v="30157566.050000001" in="1">
        <tpls c="5">
          <tpl fld="1" item="13"/>
          <tpl fld="7" item="1"/>
          <tpl fld="8" item="4"/>
          <tpl hier="60" item="4294967295"/>
          <tpl hier="64" item="0"/>
        </tpls>
      </n>
      <n v="0" in="0">
        <tpls c="4">
          <tpl fld="7" item="1"/>
          <tpl fld="8" item="6"/>
          <tpl fld="10" item="41"/>
          <tpl hier="64" item="0"/>
        </tpls>
      </n>
      <n v="7666" in="0">
        <tpls c="5">
          <tpl fld="1" item="5"/>
          <tpl fld="7" item="1"/>
          <tpl fld="8" item="5"/>
          <tpl hier="54" item="4294967295"/>
          <tpl hier="64" item="0"/>
        </tpls>
      </n>
      <n v="20000" in="1">
        <tpls c="4">
          <tpl fld="7" item="1"/>
          <tpl fld="8" item="3"/>
          <tpl fld="10" item="60"/>
          <tpl hier="64" item="0"/>
        </tpls>
      </n>
      <n v="7536" in="0">
        <tpls c="5">
          <tpl fld="1" item="3"/>
          <tpl fld="7" item="1"/>
          <tpl fld="8" item="5"/>
          <tpl fld="5" item="1"/>
          <tpl hier="64" item="0"/>
        </tpls>
      </n>
      <n v="1015146.03" in="1">
        <tpls c="5">
          <tpl fld="1" item="1"/>
          <tpl fld="7" item="1"/>
          <tpl fld="8" item="4"/>
          <tpl hier="60" item="4294967295"/>
          <tpl hier="64" item="0"/>
        </tpls>
      </n>
      <n v="1578000959.0200009" in="1">
        <tpls c="2">
          <tpl fld="8" item="4"/>
          <tpl fld="10" item="52"/>
        </tpls>
      </n>
      <n v="0" in="1">
        <tpls c="2">
          <tpl fld="8" item="4"/>
          <tpl fld="6" item="3"/>
        </tpls>
      </n>
      <n v="1395297391.7800014" in="1">
        <tpls c="2">
          <tpl fld="8" item="4"/>
          <tpl fld="6" item="23"/>
        </tpls>
      </n>
      <n v="1" in="0">
        <tpls c="4">
          <tpl fld="7" item="0"/>
          <tpl fld="8" item="5"/>
          <tpl fld="10" item="34"/>
          <tpl hier="64" item="0"/>
        </tpls>
      </n>
      <n v="17" in="0">
        <tpls c="4">
          <tpl fld="7" item="0"/>
          <tpl fld="8" item="6"/>
          <tpl fld="10" item="53"/>
          <tpl hier="64" item="0"/>
        </tpls>
      </n>
      <n v="673235.95" in="1">
        <tpls c="4">
          <tpl fld="7" item="1"/>
          <tpl fld="8" item="4"/>
          <tpl fld="10" item="104"/>
          <tpl hier="64" item="0"/>
        </tpls>
      </n>
      <n v="202" in="0">
        <tpls c="4">
          <tpl fld="7" item="1"/>
          <tpl fld="8" item="6"/>
          <tpl fld="10" item="67"/>
          <tpl hier="64" item="0"/>
        </tpls>
      </n>
      <n v="42011" in="0">
        <tpls c="4">
          <tpl fld="7" item="0"/>
          <tpl fld="8" item="6"/>
          <tpl fld="10" item="0"/>
          <tpl hier="64" item="0"/>
        </tpls>
      </n>
      <n v="2246" in="0">
        <tpls c="4">
          <tpl fld="7" item="1"/>
          <tpl fld="8" item="5"/>
          <tpl fld="10" item="96"/>
          <tpl hier="64" item="0"/>
        </tpls>
      </n>
      <n v="4330326882.8800001" in="1">
        <tpls c="2">
          <tpl fld="8" item="4"/>
          <tpl fld="6" item="11"/>
        </tpls>
      </n>
      <n v="11925" in="1">
        <tpls c="4">
          <tpl fld="7" item="0"/>
          <tpl fld="8" item="4"/>
          <tpl fld="10" item="3"/>
          <tpl hier="64" item="0"/>
        </tpls>
      </n>
      <n v="3442868" in="0">
        <tpls c="4">
          <tpl fld="7" item="1"/>
          <tpl fld="8" item="5"/>
          <tpl fld="5" item="0"/>
          <tpl hier="64" item="0"/>
        </tpls>
      </n>
      <n v="2" in="0">
        <tpls c="4">
          <tpl fld="7" item="1"/>
          <tpl fld="8" item="6"/>
          <tpl fld="10" item="4"/>
          <tpl hier="64" item="0"/>
        </tpls>
      </n>
      <n v="7933961.4100000001" in="1">
        <tpls c="4">
          <tpl fld="7" item="1"/>
          <tpl fld="8" item="3"/>
          <tpl fld="10" item="2"/>
          <tpl hier="64" item="0"/>
        </tpls>
      </n>
      <n v="1880" in="0">
        <tpls c="4">
          <tpl fld="7" item="1"/>
          <tpl fld="8" item="6"/>
          <tpl fld="6" item="23"/>
          <tpl hier="64" item="0"/>
        </tpls>
      </n>
      <n v="239" in="0">
        <tpls c="4">
          <tpl fld="7" item="0"/>
          <tpl fld="8" item="5"/>
          <tpl fld="10" item="25"/>
          <tpl hier="64" item="0"/>
        </tpls>
      </n>
      <n v="1087032.71" in="1">
        <tpls c="4">
          <tpl fld="7" item="1"/>
          <tpl fld="8" item="3"/>
          <tpl fld="10" item="24"/>
          <tpl hier="64" item="0"/>
        </tpls>
      </n>
      <n v="4879363" in="0">
        <tpls c="4">
          <tpl fld="7" item="1"/>
          <tpl fld="8" item="5"/>
          <tpl hier="54" item="4294967295"/>
          <tpl hier="64" item="0"/>
        </tpls>
      </n>
      <n v="109649693.73999996" in="1">
        <tpls c="4">
          <tpl fld="7" item="0"/>
          <tpl fld="8" item="4"/>
          <tpl fld="10" item="39"/>
          <tpl hier="64" item="0"/>
        </tpls>
      </n>
      <n v="23830237.27" in="1">
        <tpls c="4">
          <tpl fld="7" item="1"/>
          <tpl fld="8" item="4"/>
          <tpl fld="10" item="59"/>
          <tpl hier="64" item="0"/>
        </tpls>
      </n>
      <n v="449" in="0">
        <tpls c="4">
          <tpl fld="7" item="1"/>
          <tpl fld="8" item="6"/>
          <tpl fld="10" item="43"/>
          <tpl hier="64" item="0"/>
        </tpls>
      </n>
      <n v="0" in="0">
        <tpls c="4">
          <tpl fld="7" item="0"/>
          <tpl fld="8" item="6"/>
          <tpl fld="10" item="58"/>
          <tpl hier="64" item="0"/>
        </tpls>
      </n>
      <n v="69607048.75999999" in="1">
        <tpls c="4">
          <tpl fld="7" item="1"/>
          <tpl fld="8" item="4"/>
          <tpl fld="10" item="26"/>
          <tpl hier="64" item="0"/>
        </tpls>
      </n>
      <n v="360272.07999999996" in="1">
        <tpls c="4">
          <tpl fld="7" item="0"/>
          <tpl fld="8" item="4"/>
          <tpl fld="10" item="1"/>
          <tpl hier="64" item="0"/>
        </tpls>
      </n>
      <n v="5804410.7599999998" in="1">
        <tpls c="4">
          <tpl fld="7" item="0"/>
          <tpl fld="8" item="4"/>
          <tpl fld="10" item="5"/>
          <tpl hier="64" item="0"/>
        </tpls>
      </n>
      <n v="0" in="0">
        <tpls c="4">
          <tpl fld="7" item="1"/>
          <tpl fld="8" item="6"/>
          <tpl fld="10" item="100"/>
          <tpl hier="64" item="0"/>
        </tpls>
      </n>
      <n v="35" in="0">
        <tpls c="4">
          <tpl fld="7" item="1"/>
          <tpl fld="8" item="6"/>
          <tpl fld="10" item="12"/>
          <tpl hier="64" item="0"/>
        </tpls>
      </n>
      <n v="0" in="1">
        <tpls c="4">
          <tpl fld="7" item="0"/>
          <tpl fld="8" item="4"/>
          <tpl fld="10" item="6"/>
          <tpl hier="64" item="0"/>
        </tpls>
      </n>
      <n v="187" in="0">
        <tpls c="4">
          <tpl fld="7" item="1"/>
          <tpl fld="8" item="5"/>
          <tpl fld="10" item="25"/>
          <tpl hier="64" item="0"/>
        </tpls>
      </n>
      <n v="113122.75" in="1">
        <tpls c="4">
          <tpl fld="7" item="1"/>
          <tpl fld="8" item="4"/>
          <tpl fld="10" item="14"/>
          <tpl hier="64" item="0"/>
        </tpls>
      </n>
      <n v="259220" in="0">
        <tpls c="5">
          <tpl fld="1" item="19"/>
          <tpl fld="7" item="1"/>
          <tpl fld="8" item="5"/>
          <tpl hier="54" item="4294967295"/>
          <tpl hier="64" item="0"/>
        </tpls>
      </n>
      <n v="10" in="0">
        <tpls c="4">
          <tpl fld="7" item="1"/>
          <tpl fld="8" item="6"/>
          <tpl fld="10" item="35"/>
          <tpl hier="64" item="0"/>
        </tpls>
      </n>
      <n v="4915811772.619997" in="1">
        <tpls c="4">
          <tpl fld="7" item="1"/>
          <tpl fld="8" item="4"/>
          <tpl hier="54" item="4294967295"/>
          <tpl hier="64" item="0"/>
        </tpls>
      </n>
      <n v="0" in="0">
        <tpls c="4">
          <tpl fld="7" item="0"/>
          <tpl fld="8" item="6"/>
          <tpl fld="10" item="95"/>
          <tpl hier="64" item="0"/>
        </tpls>
      </n>
      <n v="1040" in="0">
        <tpls c="4">
          <tpl fld="7" item="0"/>
          <tpl fld="8" item="6"/>
          <tpl fld="10" item="111"/>
          <tpl hier="64" item="0"/>
        </tpls>
      </n>
      <n v="5955" in="0">
        <tpls c="4">
          <tpl fld="7" item="0"/>
          <tpl fld="8" item="5"/>
          <tpl fld="10" item="88"/>
          <tpl hier="64" item="0"/>
        </tpls>
      </n>
      <n v="1587" in="0">
        <tpls c="4">
          <tpl fld="7" item="0"/>
          <tpl fld="8" item="6"/>
          <tpl fld="10" item="26"/>
          <tpl hier="64" item="0"/>
        </tpls>
      </n>
      <n v="6450129.7399999993" in="1">
        <tpls c="4">
          <tpl fld="7" item="0"/>
          <tpl fld="8" item="3"/>
          <tpl fld="10" item="43"/>
          <tpl hier="64" item="0"/>
        </tpls>
      </n>
      <n v="602443.17000000004" in="1">
        <tpls c="4">
          <tpl fld="7" item="0"/>
          <tpl fld="8" item="4"/>
          <tpl fld="10" item="22"/>
          <tpl hier="64" item="0"/>
        </tpls>
      </n>
      <n v="218" in="0">
        <tpls c="4">
          <tpl fld="7" item="0"/>
          <tpl fld="8" item="5"/>
          <tpl fld="10" item="44"/>
          <tpl hier="64" item="0"/>
        </tpls>
      </n>
      <n v="-1006515.2000000001" in="1">
        <tpls c="4">
          <tpl fld="7" item="1"/>
          <tpl fld="8" item="3"/>
          <tpl fld="10" item="78"/>
          <tpl hier="64" item="0"/>
        </tpls>
      </n>
      <n v="3" in="0">
        <tpls c="4">
          <tpl fld="7" item="1"/>
          <tpl fld="8" item="6"/>
          <tpl fld="10" item="57"/>
          <tpl hier="64" item="0"/>
        </tpls>
      </n>
      <n v="0" in="0">
        <tpls c="5">
          <tpl fld="1" item="6"/>
          <tpl fld="7" item="1"/>
          <tpl fld="8" item="5"/>
          <tpl fld="5" item="1"/>
          <tpl hier="64" item="0"/>
        </tpls>
      </n>
      <n v="4000340.8299999996" in="1">
        <tpls c="4">
          <tpl fld="7" item="0"/>
          <tpl fld="8" item="3"/>
          <tpl fld="10" item="104"/>
          <tpl hier="64" item="0"/>
        </tpls>
      </n>
      <n v="12460" in="0">
        <tpls c="4">
          <tpl fld="7" item="0"/>
          <tpl fld="8" item="5"/>
          <tpl fld="10" item="75"/>
          <tpl hier="64" item="0"/>
        </tpls>
      </n>
      <n v="4215685.3599999994" in="1">
        <tpls c="4">
          <tpl fld="7" item="1"/>
          <tpl fld="8" item="4"/>
          <tpl fld="10" item="96"/>
          <tpl hier="64" item="0"/>
        </tpls>
      </n>
      <n v="567713.65999999992" in="1">
        <tpls c="4">
          <tpl fld="7" item="0"/>
          <tpl fld="8" item="4"/>
          <tpl fld="10" item="16"/>
          <tpl hier="64" item="0"/>
        </tpls>
      </n>
      <n v="996" in="0">
        <tpls c="4">
          <tpl fld="7" item="0"/>
          <tpl fld="8" item="6"/>
          <tpl fld="10" item="97"/>
          <tpl hier="64" item="0"/>
        </tpls>
      </n>
      <n v="1441357470.7299993" in="1">
        <tpls c="5">
          <tpl fld="1" item="12"/>
          <tpl fld="7" item="1"/>
          <tpl fld="8" item="4"/>
          <tpl fld="9" item="1"/>
          <tpl hier="64" item="0"/>
        </tpls>
      </n>
      <n v="308711553.22999996" in="1">
        <tpls c="5">
          <tpl fld="1" item="16"/>
          <tpl fld="7" item="1"/>
          <tpl fld="8" item="4"/>
          <tpl fld="9" item="1"/>
          <tpl hier="64" item="0"/>
        </tpls>
      </n>
      <n v="3018725.8800000004" in="1">
        <tpls c="4">
          <tpl fld="7" item="1"/>
          <tpl fld="8" item="3"/>
          <tpl fld="10" item="33"/>
          <tpl hier="64" item="0"/>
        </tpls>
      </n>
      <n v="4650" in="0">
        <tpls c="4">
          <tpl fld="7" item="1"/>
          <tpl fld="8" item="5"/>
          <tpl fld="10" item="43"/>
          <tpl hier="64" item="0"/>
        </tpls>
      </n>
      <n v="45" in="0">
        <tpls c="4">
          <tpl fld="7" item="0"/>
          <tpl fld="8" item="6"/>
          <tpl fld="10" item="40"/>
          <tpl hier="64" item="0"/>
        </tpls>
      </n>
      <n v="3446626.3400000003" in="1">
        <tpls c="4">
          <tpl fld="7" item="0"/>
          <tpl fld="8" item="4"/>
          <tpl fld="10" item="50"/>
          <tpl hier="64" item="0"/>
        </tpls>
      </n>
      <n v="6239" in="0">
        <tpls c="4">
          <tpl fld="7" item="0"/>
          <tpl fld="8" item="5"/>
          <tpl fld="10" item="59"/>
          <tpl hier="64" item="0"/>
        </tpls>
      </n>
      <n v="34" in="0">
        <tpls c="4">
          <tpl fld="7" item="1"/>
          <tpl fld="8" item="5"/>
          <tpl fld="10" item="57"/>
          <tpl hier="64" item="0"/>
        </tpls>
      </n>
      <n v="17397296.960000001" in="1">
        <tpls c="4">
          <tpl fld="7" item="0"/>
          <tpl fld="8" item="3"/>
          <tpl fld="10" item="76"/>
          <tpl hier="64" item="0"/>
        </tpls>
      </n>
      <n v="47919060.829999998" in="1">
        <tpls c="4">
          <tpl fld="7" item="1"/>
          <tpl fld="8" item="4"/>
          <tpl fld="6" item="20"/>
          <tpl hier="64" item="0"/>
        </tpls>
      </n>
      <n v="112" in="0">
        <tpls c="4">
          <tpl fld="7" item="1"/>
          <tpl fld="8" item="5"/>
          <tpl fld="10" item="8"/>
          <tpl hier="64" item="0"/>
        </tpls>
      </n>
      <n v="2361359.75" in="1">
        <tpls c="4">
          <tpl fld="7" item="1"/>
          <tpl fld="8" item="4"/>
          <tpl fld="10" item="47"/>
          <tpl hier="64" item="0"/>
        </tpls>
      </n>
      <n v="0" in="1">
        <tpls c="4">
          <tpl fld="7" item="1"/>
          <tpl fld="8" item="3"/>
          <tpl fld="10" item="32"/>
          <tpl hier="64" item="0"/>
        </tpls>
      </n>
      <n v="294" in="0">
        <tpls c="4">
          <tpl fld="7" item="0"/>
          <tpl fld="8" item="6"/>
          <tpl fld="10" item="24"/>
          <tpl hier="64" item="0"/>
        </tpls>
      </n>
      <n v="12726442.760000002" in="1">
        <tpls c="4">
          <tpl fld="7" item="1"/>
          <tpl fld="8" item="3"/>
          <tpl fld="10" item="88"/>
          <tpl hier="64" item="0"/>
        </tpls>
      </n>
      <n v="11786577.290000001" in="1">
        <tpls c="4">
          <tpl fld="7" item="0"/>
          <tpl fld="8" item="3"/>
          <tpl fld="10" item="42"/>
          <tpl hier="64" item="0"/>
        </tpls>
      </n>
      <n v="296058.39999999997" in="1">
        <tpls c="4">
          <tpl fld="7" item="0"/>
          <tpl fld="8" item="3"/>
          <tpl fld="10" item="34"/>
          <tpl hier="64" item="0"/>
        </tpls>
      </n>
      <n v="297627138.07999998" in="1">
        <tpls c="4">
          <tpl fld="7" item="1"/>
          <tpl fld="8" item="3"/>
          <tpl fld="10" item="9"/>
          <tpl hier="64" item="0"/>
        </tpls>
      </n>
      <n v="579505.31999999995" in="1">
        <tpls c="4">
          <tpl fld="7" item="1"/>
          <tpl fld="8" item="3"/>
          <tpl fld="10" item="47"/>
          <tpl hier="64" item="0"/>
        </tpls>
      </n>
      <n v="33277653.680000007" in="1">
        <tpls c="4">
          <tpl fld="7" item="1"/>
          <tpl fld="8" item="3"/>
          <tpl fld="10" item="107"/>
          <tpl hier="64" item="0"/>
        </tpls>
      </n>
      <n v="2456" in="0">
        <tpls c="4">
          <tpl fld="7" item="0"/>
          <tpl fld="8" item="5"/>
          <tpl fld="10" item="51"/>
          <tpl hier="64" item="0"/>
        </tpls>
      </n>
      <n v="7974" in="0">
        <tpls c="5">
          <tpl fld="1" item="13"/>
          <tpl fld="7" item="1"/>
          <tpl fld="8" item="5"/>
          <tpl hier="54" item="4294967295"/>
          <tpl hier="64" item="0"/>
        </tpls>
      </n>
      <n v="0" in="0">
        <tpls c="5">
          <tpl fld="1" item="14"/>
          <tpl fld="7" item="1"/>
          <tpl fld="8" item="5"/>
          <tpl fld="5" item="1"/>
          <tpl hier="64" item="0"/>
        </tpls>
      </n>
      <n v="0" in="1">
        <tpls c="5">
          <tpl fld="1" item="20"/>
          <tpl fld="7" item="1"/>
          <tpl fld="8" item="4"/>
          <tpl fld="9" item="0"/>
          <tpl hier="64" item="0"/>
        </tpls>
      </n>
      <n v="0" in="1">
        <tpls c="5">
          <tpl fld="1" item="10"/>
          <tpl fld="7" item="1"/>
          <tpl fld="8" item="4"/>
          <tpl fld="9" item="1"/>
          <tpl hier="64" item="0"/>
        </tpls>
      </n>
      <n v="111618138.19999997" in="1">
        <tpls c="5">
          <tpl fld="1" item="19"/>
          <tpl fld="7" item="1"/>
          <tpl fld="8" item="4"/>
          <tpl fld="9" item="1"/>
          <tpl hier="64" item="0"/>
        </tpls>
      </n>
      <n v="109960895.26000002" in="1">
        <tpls c="2">
          <tpl fld="8" item="4"/>
          <tpl fld="6" item="7"/>
        </tpls>
      </n>
      <n v="0" in="0">
        <tpls c="4">
          <tpl fld="7" item="1"/>
          <tpl fld="8" item="6"/>
          <tpl fld="10" item="95"/>
          <tpl hier="64" item="0"/>
        </tpls>
      </n>
      <n v="12796" in="0">
        <tpls c="4">
          <tpl fld="7" item="0"/>
          <tpl fld="8" item="5"/>
          <tpl fld="10" item="10"/>
          <tpl hier="64" item="0"/>
        </tpls>
      </n>
      <n v="540" in="0">
        <tpls c="4">
          <tpl fld="7" item="1"/>
          <tpl fld="8" item="5"/>
          <tpl fld="10" item="7"/>
          <tpl hier="64" item="0"/>
        </tpls>
      </n>
      <n v="7226111.6100000003" in="1">
        <tpls c="4">
          <tpl fld="7" item="1"/>
          <tpl fld="8" item="3"/>
          <tpl fld="10" item="40"/>
          <tpl hier="64" item="0"/>
        </tpls>
      </n>
      <n v="54520.819999999992" in="1">
        <tpls c="4">
          <tpl fld="7" item="0"/>
          <tpl fld="8" item="3"/>
          <tpl fld="10" item="98"/>
          <tpl hier="64" item="0"/>
        </tpls>
      </n>
      <n v="1192659.3400000001" in="1">
        <tpls c="4">
          <tpl fld="7" item="0"/>
          <tpl fld="8" item="4"/>
          <tpl fld="10" item="57"/>
          <tpl hier="64" item="0"/>
        </tpls>
      </n>
      <n v="0" in="1">
        <tpls c="4">
          <tpl fld="7" item="0"/>
          <tpl fld="8" item="3"/>
          <tpl fld="10" item="30"/>
          <tpl hier="64" item="0"/>
        </tpls>
      </n>
      <n v="48386545.29999999" in="1">
        <tpls c="4">
          <tpl fld="7" item="1"/>
          <tpl fld="8" item="3"/>
          <tpl fld="10" item="63"/>
          <tpl hier="64" item="0"/>
        </tpls>
      </n>
      <n v="8348841.8700000001" in="1">
        <tpls c="4">
          <tpl fld="7" item="0"/>
          <tpl fld="8" item="4"/>
          <tpl fld="10" item="24"/>
          <tpl hier="64" item="0"/>
        </tpls>
      </n>
      <n v="121139.32" in="1">
        <tpls c="4">
          <tpl fld="7" item="0"/>
          <tpl fld="8" item="3"/>
          <tpl fld="10" item="47"/>
          <tpl hier="64" item="0"/>
        </tpls>
      </n>
      <n v="103746524.41000003" in="1">
        <tpls c="4">
          <tpl fld="7" item="1"/>
          <tpl fld="8" item="4"/>
          <tpl fld="10" item="61"/>
          <tpl hier="64" item="0"/>
        </tpls>
      </n>
      <n v="0" in="1">
        <tpls c="4">
          <tpl fld="7" item="0"/>
          <tpl fld="8" item="4"/>
          <tpl fld="10" item="105"/>
          <tpl hier="64" item="0"/>
        </tpls>
      </n>
      <n v="2920" in="0">
        <tpls c="4">
          <tpl fld="7" item="1"/>
          <tpl fld="8" item="5"/>
          <tpl fld="6" item="19"/>
          <tpl hier="64" item="0"/>
        </tpls>
      </n>
      <n v="6979888.8300000001" in="1">
        <tpls c="4">
          <tpl fld="7" item="1"/>
          <tpl fld="8" item="4"/>
          <tpl fld="6" item="8"/>
          <tpl hier="64" item="0"/>
        </tpls>
      </n>
      <n v="67568" in="0">
        <tpls c="5">
          <tpl fld="1" item="15"/>
          <tpl fld="7" item="1"/>
          <tpl fld="8" item="5"/>
          <tpl fld="5" item="0"/>
          <tpl hier="64" item="0"/>
        </tpls>
      </n>
      <n v="0" in="1">
        <tpls c="5">
          <tpl fld="1" item="6"/>
          <tpl fld="7" item="1"/>
          <tpl fld="8" item="4"/>
          <tpl fld="9" item="0"/>
          <tpl hier="64" item="0"/>
        </tpls>
      </n>
      <n v="1237105891.3700004" in="1">
        <tpls c="5">
          <tpl hier="22" item="4294967295"/>
          <tpl fld="7" item="1"/>
          <tpl fld="8" item="4"/>
          <tpl fld="9" item="0"/>
          <tpl hier="64" item="0"/>
        </tpls>
      </n>
      <n v="0" in="1">
        <tpls c="4">
          <tpl fld="7" item="1"/>
          <tpl fld="8" item="3"/>
          <tpl fld="10" item="101"/>
          <tpl hier="64" item="0"/>
        </tpls>
      </n>
      <n v="0" in="0">
        <tpls c="4">
          <tpl fld="7" item="0"/>
          <tpl fld="8" item="6"/>
          <tpl fld="10" item="70"/>
          <tpl hier="64" item="0"/>
        </tpls>
      </n>
      <n v="341381" in="0">
        <tpls c="5">
          <tpl fld="1" item="16"/>
          <tpl fld="7" item="1"/>
          <tpl fld="8" item="5"/>
          <tpl hier="54" item="4294967295"/>
          <tpl hier="64" item="0"/>
        </tpls>
      </n>
      <m>
        <tpls c="5">
          <tpl fld="1" item="24"/>
          <tpl fld="7" item="1"/>
          <tpl fld="8" item="4"/>
          <tpl fld="9" item="1"/>
          <tpl hier="64" item="0"/>
        </tpls>
      </m>
      <n v="67352295.219999999" in="1">
        <tpls c="5">
          <tpl fld="1" item="11"/>
          <tpl fld="7" item="1"/>
          <tpl fld="8" item="4"/>
          <tpl fld="9" item="1"/>
          <tpl hier="64" item="0"/>
        </tpls>
      </n>
      <n v="86486657.949999988" in="1">
        <tpls c="5">
          <tpl fld="1" item="19"/>
          <tpl fld="7" item="1"/>
          <tpl fld="8" item="4"/>
          <tpl fld="9" item="0"/>
          <tpl hier="64" item="0"/>
        </tpls>
      </n>
      <n v="0" in="1">
        <tpls c="4">
          <tpl fld="7" item="1"/>
          <tpl fld="8" item="4"/>
          <tpl fld="10" item="68"/>
          <tpl hier="64" item="0"/>
        </tpls>
      </n>
      <m>
        <tpls c="5">
          <tpl fld="1" item="24"/>
          <tpl fld="7" item="1"/>
          <tpl fld="8" item="5"/>
          <tpl fld="5" item="0"/>
          <tpl hier="64" item="0"/>
        </tpls>
      </m>
      <n v="141660344.86999997" in="1">
        <tpls c="5">
          <tpl fld="1" item="15"/>
          <tpl fld="7" item="1"/>
          <tpl fld="8" item="4"/>
          <tpl hier="60" item="4294967295"/>
          <tpl hier="64" item="0"/>
        </tpls>
      </n>
      <n v="169771797.78999996" in="1">
        <tpls c="5">
          <tpl fld="1" item="12"/>
          <tpl fld="7" item="1"/>
          <tpl fld="8" item="4"/>
          <tpl fld="9" item="0"/>
          <tpl hier="64" item="0"/>
        </tpls>
      </n>
      <n v="0" in="0">
        <tpls c="4">
          <tpl fld="7" item="0"/>
          <tpl fld="8" item="6"/>
          <tpl fld="10" item="101"/>
          <tpl hier="64" item="0"/>
        </tpls>
      </n>
      <n v="1435" in="0">
        <tpls c="4">
          <tpl fld="7" item="1"/>
          <tpl fld="8" item="5"/>
          <tpl fld="10" item="83"/>
          <tpl hier="64" item="0"/>
        </tpls>
      </n>
      <n v="94080" in="0">
        <tpls c="5">
          <tpl fld="1" item="20"/>
          <tpl fld="7" item="1"/>
          <tpl fld="8" item="5"/>
          <tpl hier="54" item="4294967295"/>
          <tpl hier="64" item="0"/>
        </tpls>
      </n>
      <n v="6797202.96" in="1">
        <tpls c="5">
          <tpl fld="1" item="5"/>
          <tpl fld="7" item="1"/>
          <tpl fld="8" item="4"/>
          <tpl fld="9" item="0"/>
          <tpl hier="64" item="0"/>
        </tpls>
      </n>
      <n v="0" in="1">
        <tpls c="2">
          <tpl fld="8" item="4"/>
          <tpl fld="10" item="95"/>
        </tpls>
      </n>
      <n v="1347788.7199999997" in="1">
        <tpls c="4">
          <tpl fld="7" item="1"/>
          <tpl fld="8" item="4"/>
          <tpl fld="10" item="110"/>
          <tpl hier="64" item="0"/>
        </tpls>
      </n>
      <n v="2172558.71" in="1">
        <tpls c="4">
          <tpl fld="7" item="1"/>
          <tpl fld="8" item="3"/>
          <tpl fld="10" item="27"/>
          <tpl hier="64" item="0"/>
        </tpls>
      </n>
      <n v="70111317.840000004" in="1">
        <tpls c="2">
          <tpl fld="8" item="4"/>
          <tpl fld="6" item="19"/>
        </tpls>
      </n>
      <n v="1970905408.1799991" in="1">
        <tpls c="2">
          <tpl fld="8" item="4"/>
          <tpl fld="10" item="76"/>
        </tpls>
      </n>
      <n v="223500179.31999999" in="1">
        <tpls c="2">
          <tpl fld="8" item="4"/>
          <tpl fld="10" item="45"/>
        </tpls>
      </n>
      <n v="200022007.29000002" in="1">
        <tpls c="2">
          <tpl fld="8" item="4"/>
          <tpl fld="6" item="4"/>
        </tpls>
      </n>
      <n v="15669174387.679993" in="1">
        <tpls c="2">
          <tpl fld="8" item="4"/>
          <tpl fld="6" item="18"/>
        </tpls>
      </n>
      <n v="6006153536.5900002" in="1">
        <tpls c="2">
          <tpl fld="8" item="4"/>
          <tpl fld="6" item="14"/>
        </tpls>
      </n>
      <n v="1651753247.4099972" in="1">
        <tpls c="2">
          <tpl fld="8" item="4"/>
          <tpl fld="6" item="20"/>
        </tpls>
      </n>
      <n v="10472535.17" in="1">
        <tpls c="4">
          <tpl fld="7" item="1"/>
          <tpl fld="8" item="4"/>
          <tpl fld="10" item="48"/>
          <tpl hier="64" item="0"/>
        </tpls>
      </n>
      <n v="102" in="0">
        <tpls c="4">
          <tpl fld="7" item="1"/>
          <tpl fld="8" item="6"/>
          <tpl fld="10" item="99"/>
          <tpl hier="64" item="0"/>
        </tpls>
      </n>
      <n v="650532.62" in="1">
        <tpls c="4">
          <tpl fld="7" item="0"/>
          <tpl fld="8" item="3"/>
          <tpl fld="10" item="53"/>
          <tpl hier="64" item="0"/>
        </tpls>
      </n>
      <n v="6" in="0">
        <tpls c="4">
          <tpl fld="7" item="1"/>
          <tpl fld="8" item="6"/>
          <tpl fld="10" item="98"/>
          <tpl hier="64" item="0"/>
        </tpls>
      </n>
      <n v="0" in="0">
        <tpls c="4">
          <tpl fld="7" item="1"/>
          <tpl fld="8" item="6"/>
          <tpl fld="10" item="93"/>
          <tpl hier="64" item="0"/>
        </tpls>
      </n>
      <n v="19790648.539999999" in="1">
        <tpls c="4">
          <tpl fld="7" item="1"/>
          <tpl fld="8" item="4"/>
          <tpl fld="10" item="43"/>
          <tpl hier="64" item="0"/>
        </tpls>
      </n>
      <n v="0" in="0">
        <tpls c="4">
          <tpl fld="7" item="0"/>
          <tpl fld="8" item="5"/>
          <tpl fld="10" item="82"/>
          <tpl hier="64" item="0"/>
        </tpls>
      </n>
      <n v="43216825.959999993" in="1">
        <tpls c="4">
          <tpl fld="7" item="1"/>
          <tpl fld="8" item="4"/>
          <tpl fld="10" item="76"/>
          <tpl hier="64" item="0"/>
        </tpls>
      </n>
      <n v="2990749.2399999998" in="1">
        <tpls c="4">
          <tpl fld="7" item="1"/>
          <tpl fld="8" item="4"/>
          <tpl fld="10" item="17"/>
          <tpl hier="64" item="0"/>
        </tpls>
      </n>
      <n v="2517748.25" in="1">
        <tpls c="4">
          <tpl fld="7" item="0"/>
          <tpl fld="8" item="3"/>
          <tpl fld="10" item="67"/>
          <tpl hier="64" item="0"/>
        </tpls>
      </n>
      <n v="170012009" in="0">
        <tpls c="1">
          <tpl fld="8" item="5"/>
        </tpls>
      </n>
      <n v="79500" in="0">
        <tpls c="4">
          <tpl fld="7" item="1"/>
          <tpl fld="8" item="5"/>
          <tpl fld="6" item="24"/>
          <tpl hier="64" item="0"/>
        </tpls>
      </n>
      <n v="20" in="0">
        <tpls c="4">
          <tpl fld="7" item="0"/>
          <tpl fld="8" item="5"/>
          <tpl fld="10" item="74"/>
          <tpl hier="64" item="0"/>
        </tpls>
      </n>
      <n v="0" in="0">
        <tpls c="4">
          <tpl fld="7" item="0"/>
          <tpl fld="8" item="5"/>
          <tpl fld="10" item="95"/>
          <tpl hier="64" item="0"/>
        </tpls>
      </n>
      <n v="304" in="0">
        <tpls c="4">
          <tpl fld="7" item="0"/>
          <tpl fld="8" item="5"/>
          <tpl fld="10" item="46"/>
          <tpl hier="64" item="0"/>
        </tpls>
      </n>
      <n v="5510" in="0">
        <tpls c="4">
          <tpl fld="7" item="1"/>
          <tpl fld="8" item="6"/>
          <tpl fld="10" item="86"/>
          <tpl hier="64" item="0"/>
        </tpls>
      </n>
      <n v="1216718.69" in="1">
        <tpls c="4">
          <tpl fld="7" item="0"/>
          <tpl fld="8" item="4"/>
          <tpl fld="10" item="25"/>
          <tpl hier="64" item="0"/>
        </tpls>
      </n>
      <n v="3067169.58" in="1">
        <tpls c="4">
          <tpl fld="7" item="1"/>
          <tpl fld="8" item="3"/>
          <tpl fld="10" item="81"/>
          <tpl hier="64" item="0"/>
        </tpls>
      </n>
      <n v="6554" in="0">
        <tpls c="4">
          <tpl fld="7" item="0"/>
          <tpl fld="8" item="6"/>
          <tpl fld="10" item="13"/>
          <tpl hier="64" item="0"/>
        </tpls>
      </n>
      <n v="0" in="0">
        <tpls c="4">
          <tpl fld="7" item="0"/>
          <tpl fld="8" item="6"/>
          <tpl fld="10" item="79"/>
          <tpl hier="64" item="0"/>
        </tpls>
      </n>
      <n v="0" in="1">
        <tpls c="4">
          <tpl fld="7" item="0"/>
          <tpl fld="8" item="3"/>
          <tpl fld="10" item="82"/>
          <tpl hier="64" item="0"/>
        </tpls>
      </n>
      <n v="44661" in="0">
        <tpls c="4">
          <tpl fld="7" item="1"/>
          <tpl fld="8" item="5"/>
          <tpl fld="10" item="13"/>
          <tpl hier="64" item="0"/>
        </tpls>
      </n>
      <n v="181453.79" in="1">
        <tpls c="4">
          <tpl fld="7" item="1"/>
          <tpl fld="8" item="3"/>
          <tpl fld="10" item="29"/>
          <tpl hier="64" item="0"/>
        </tpls>
      </n>
      <n v="665891.5199999999" in="1">
        <tpls c="4">
          <tpl fld="7" item="1"/>
          <tpl fld="8" item="4"/>
          <tpl fld="10" item="16"/>
          <tpl hier="64" item="0"/>
        </tpls>
      </n>
      <n v="0" in="0">
        <tpls c="4">
          <tpl fld="7" item="0"/>
          <tpl fld="8" item="6"/>
          <tpl fld="10" item="105"/>
          <tpl hier="64" item="0"/>
        </tpls>
      </n>
      <n v="46528.26" in="1">
        <tpls c="4">
          <tpl fld="7" item="0"/>
          <tpl fld="8" item="3"/>
          <tpl fld="10" item="77"/>
          <tpl hier="64" item="0"/>
        </tpls>
      </n>
      <n v="37130190.669999994" in="1">
        <tpls c="4">
          <tpl fld="7" item="1"/>
          <tpl fld="8" item="4"/>
          <tpl fld="10" item="52"/>
          <tpl hier="64" item="0"/>
        </tpls>
      </n>
      <n v="174638.77" in="1">
        <tpls c="4">
          <tpl fld="7" item="0"/>
          <tpl fld="8" item="3"/>
          <tpl fld="10" item="54"/>
          <tpl hier="64" item="0"/>
        </tpls>
      </n>
      <n v="5894733.9500000002" in="1">
        <tpls c="4">
          <tpl fld="7" item="0"/>
          <tpl fld="8" item="4"/>
          <tpl fld="10" item="75"/>
          <tpl hier="64" item="0"/>
        </tpls>
      </n>
      <n v="82654" in="0">
        <tpls c="5">
          <tpl fld="1" item="14"/>
          <tpl fld="7" item="1"/>
          <tpl fld="8" item="5"/>
          <tpl fld="5" item="0"/>
          <tpl hier="64" item="0"/>
        </tpls>
      </n>
      <n v="0" in="1">
        <tpls c="4">
          <tpl fld="7" item="0"/>
          <tpl fld="8" item="3"/>
          <tpl fld="10" item="60"/>
          <tpl hier="64" item="0"/>
        </tpls>
      </n>
      <n v="620" in="0">
        <tpls c="4">
          <tpl fld="7" item="1"/>
          <tpl fld="8" item="6"/>
          <tpl fld="10" item="61"/>
          <tpl hier="64" item="0"/>
        </tpls>
      </n>
      <n v="66780.759999999995" in="1">
        <tpls c="4">
          <tpl fld="7" item="1"/>
          <tpl fld="8" item="3"/>
          <tpl fld="10" item="77"/>
          <tpl hier="64" item="0"/>
        </tpls>
      </n>
      <n v="113" in="0">
        <tpls c="4">
          <tpl fld="7" item="0"/>
          <tpl fld="8" item="5"/>
          <tpl fld="10" item="8"/>
          <tpl hier="64" item="0"/>
        </tpls>
      </n>
      <n v="0" in="1">
        <tpls c="4">
          <tpl fld="7" item="1"/>
          <tpl fld="8" item="3"/>
          <tpl fld="10" item="74"/>
          <tpl hier="64" item="0"/>
        </tpls>
      </n>
      <n v="328895660.35000008" in="1">
        <tpls c="4">
          <tpl fld="7" item="0"/>
          <tpl fld="8" item="4"/>
          <tpl fld="10" item="9"/>
          <tpl hier="64" item="0"/>
        </tpls>
      </n>
      <n v="5946936.3000000007" in="1">
        <tpls c="4">
          <tpl fld="7" item="1"/>
          <tpl fld="8" item="3"/>
          <tpl fld="10" item="36"/>
          <tpl hier="64" item="0"/>
        </tpls>
      </n>
      <n v="34969352.989999995" in="1">
        <tpls c="4">
          <tpl fld="7" item="0"/>
          <tpl fld="8" item="3"/>
          <tpl fld="10" item="97"/>
          <tpl hier="64" item="0"/>
        </tpls>
      </n>
      <n v="0" in="1">
        <tpls c="4">
          <tpl fld="7" item="0"/>
          <tpl fld="8" item="3"/>
          <tpl fld="10" item="3"/>
          <tpl hier="64" item="0"/>
        </tpls>
      </n>
      <n v="168811" in="0">
        <tpls c="5">
          <tpl fld="1" item="17"/>
          <tpl fld="7" item="1"/>
          <tpl fld="8" item="5"/>
          <tpl hier="54" item="4294967295"/>
          <tpl hier="64" item="0"/>
        </tpls>
      </n>
      <n v="198104796.14999998" in="1">
        <tpls c="5">
          <tpl fld="1" item="19"/>
          <tpl fld="7" item="1"/>
          <tpl fld="8" item="4"/>
          <tpl hier="60" item="4294967295"/>
          <tpl hier="64" item="0"/>
        </tpls>
      </n>
      <n v="303798.13" in="1">
        <tpls c="4">
          <tpl fld="7" item="1"/>
          <tpl fld="8" item="3"/>
          <tpl fld="10" item="18"/>
          <tpl hier="64" item="0"/>
        </tpls>
      </n>
      <n v="18728080.830000002" in="1">
        <tpls c="4">
          <tpl fld="7" item="1"/>
          <tpl fld="8" item="4"/>
          <tpl fld="10" item="56"/>
          <tpl hier="64" item="0"/>
        </tpls>
      </n>
      <n v="2348" in="0">
        <tpls c="4">
          <tpl fld="7" item="1"/>
          <tpl fld="8" item="5"/>
          <tpl fld="10" item="64"/>
          <tpl hier="64" item="0"/>
        </tpls>
      </n>
      <n v="15863" in="0">
        <tpls c="4">
          <tpl fld="7" item="1"/>
          <tpl fld="8" item="5"/>
          <tpl fld="10" item="24"/>
          <tpl hier="64" item="0"/>
        </tpls>
      </n>
      <n v="3244" in="0">
        <tpls c="4">
          <tpl fld="7" item="1"/>
          <tpl fld="8" item="6"/>
          <tpl fld="10" item="109"/>
          <tpl hier="64" item="0"/>
        </tpls>
      </n>
      <n v="0" in="0">
        <tpls c="4">
          <tpl fld="7" item="1"/>
          <tpl fld="8" item="6"/>
          <tpl fld="10" item="68"/>
          <tpl hier="64" item="0"/>
        </tpls>
      </n>
      <n v="24" in="0">
        <tpls c="4">
          <tpl fld="7" item="0"/>
          <tpl fld="8" item="6"/>
          <tpl fld="10" item="22"/>
          <tpl hier="64" item="0"/>
        </tpls>
      </n>
      <n v="610524801.85000002" in="1">
        <tpls c="4">
          <tpl fld="7" item="0"/>
          <tpl fld="8" item="3"/>
          <tpl fld="10" item="19"/>
          <tpl hier="64" item="0"/>
        </tpls>
      </n>
      <n v="1041655" in="0">
        <tpls c="4">
          <tpl fld="7" item="0"/>
          <tpl fld="8" item="5"/>
          <tpl fld="10" item="2"/>
          <tpl hier="64" item="0"/>
        </tpls>
      </n>
      <n v="163153" in="0">
        <tpls c="5">
          <tpl fld="1" item="26"/>
          <tpl fld="7" item="1"/>
          <tpl fld="8" item="5"/>
          <tpl hier="54" item="4294967295"/>
          <tpl hier="64" item="0"/>
        </tpls>
      </n>
      <n v="0" in="1">
        <tpls c="5">
          <tpl fld="1" item="18"/>
          <tpl fld="7" item="1"/>
          <tpl fld="8" item="4"/>
          <tpl fld="9" item="0"/>
          <tpl hier="64" item="0"/>
        </tpls>
      </n>
      <n v="73739108.580000013" in="1">
        <tpls c="4">
          <tpl fld="7" item="1"/>
          <tpl fld="8" item="4"/>
          <tpl fld="10" item="28"/>
          <tpl hier="64" item="0"/>
        </tpls>
      </n>
      <n v="158660" in="0">
        <tpls c="4">
          <tpl fld="7" item="0"/>
          <tpl fld="8" item="5"/>
          <tpl fld="10" item="52"/>
          <tpl hier="64" item="0"/>
        </tpls>
      </n>
      <n v="0" in="1">
        <tpls c="4">
          <tpl fld="7" item="0"/>
          <tpl fld="8" item="4"/>
          <tpl fld="10" item="95"/>
          <tpl hier="64" item="0"/>
        </tpls>
      </n>
      <n v="316976.92999999993" in="1">
        <tpls c="4">
          <tpl fld="7" item="1"/>
          <tpl fld="8" item="4"/>
          <tpl fld="10" item="1"/>
          <tpl hier="64" item="0"/>
        </tpls>
      </n>
      <n v="12278" in="0">
        <tpls c="4">
          <tpl fld="7" item="0"/>
          <tpl fld="8" item="6"/>
          <tpl fld="10" item="39"/>
          <tpl hier="64" item="0"/>
        </tpls>
      </n>
      <n v="13821" in="0">
        <tpls c="4">
          <tpl fld="7" item="0"/>
          <tpl fld="8" item="6"/>
          <tpl fld="10" item="73"/>
          <tpl hier="64" item="0"/>
        </tpls>
      </n>
      <n v="4879363" in="0">
        <tpls c="5">
          <tpl hier="22" item="4294967295"/>
          <tpl fld="7" item="1"/>
          <tpl fld="8" item="5"/>
          <tpl hier="54" item="4294967295"/>
          <tpl hier="64" item="0"/>
        </tpls>
      </n>
      <n v="70480858.019999966" in="1">
        <tpls c="5">
          <tpl fld="1" item="14"/>
          <tpl fld="7" item="1"/>
          <tpl fld="8" item="4"/>
          <tpl fld="9" item="1"/>
          <tpl hier="64" item="0"/>
        </tpls>
      </n>
      <n v="40164950.970000006" in="1">
        <tpls c="4">
          <tpl fld="7" item="0"/>
          <tpl fld="8" item="3"/>
          <tpl fld="10" item="107"/>
          <tpl hier="64" item="0"/>
        </tpls>
      </n>
      <n v="0" in="1">
        <tpls c="5">
          <tpl fld="1" item="13"/>
          <tpl fld="7" item="1"/>
          <tpl fld="8" item="4"/>
          <tpl fld="9" item="0"/>
          <tpl hier="64" item="0"/>
        </tpls>
      </n>
      <n v="3678705881.2499986" in="1">
        <tpls c="5">
          <tpl hier="22" item="4294967295"/>
          <tpl fld="7" item="1"/>
          <tpl fld="8" item="4"/>
          <tpl fld="9" item="1"/>
          <tpl hier="64" item="0"/>
        </tpls>
      </n>
      <n v="0" in="1">
        <tpls c="5">
          <tpl fld="1" item="3"/>
          <tpl fld="7" item="1"/>
          <tpl fld="8" item="4"/>
          <tpl fld="9" item="1"/>
          <tpl hier="64" item="0"/>
        </tpls>
      </n>
      <n v="6195503.3600000013" in="1">
        <tpls c="4">
          <tpl fld="7" item="0"/>
          <tpl fld="8" item="4"/>
          <tpl fld="10" item="33"/>
          <tpl hier="64" item="0"/>
        </tpls>
      </n>
      <n v="228321" in="0">
        <tpls c="5">
          <tpl fld="1" item="4"/>
          <tpl fld="7" item="1"/>
          <tpl fld="8" item="5"/>
          <tpl hier="54" item="4294967295"/>
          <tpl hier="64" item="0"/>
        </tpls>
      </n>
      <n v="11032467895.669991" in="1">
        <tpls c="2">
          <tpl fld="8" item="4"/>
          <tpl fld="6" item="22"/>
        </tpls>
      </n>
      <n v="200342956.94999999" in="1">
        <tpls c="2">
          <tpl fld="8" item="4"/>
          <tpl fld="6" item="0"/>
        </tpls>
      </n>
      <n v="3582516880.7000012" in="1">
        <tpls c="2">
          <tpl fld="8" item="4"/>
          <tpl fld="6" item="1"/>
        </tpls>
      </n>
      <n v="67460396.590000033" in="1">
        <tpls c="2">
          <tpl fld="8" item="4"/>
          <tpl fld="10" item="49"/>
        </tpls>
      </n>
      <n v="79459.73" in="1">
        <tpls c="4">
          <tpl fld="7" item="0"/>
          <tpl fld="8" item="4"/>
          <tpl fld="10" item="34"/>
          <tpl hier="64" item="0"/>
        </tpls>
      </n>
      <n v="0" in="0">
        <tpls c="4">
          <tpl fld="7" item="0"/>
          <tpl fld="8" item="6"/>
          <tpl fld="10" item="93"/>
          <tpl hier="64" item="0"/>
        </tpls>
      </n>
      <n v="684661.55999999994" in="1">
        <tpls c="4">
          <tpl fld="7" item="0"/>
          <tpl fld="8" item="4"/>
          <tpl fld="10" item="104"/>
          <tpl hier="64" item="0"/>
        </tpls>
      </n>
      <n v="6278021.8099999996" in="1">
        <tpls c="4">
          <tpl fld="7" item="1"/>
          <tpl fld="8" item="3"/>
          <tpl fld="10" item="67"/>
          <tpl hier="64" item="0"/>
        </tpls>
      </n>
      <n v="11370726.840000002" in="1">
        <tpls c="2">
          <tpl fld="8" item="4"/>
          <tpl fld="10" item="22"/>
        </tpls>
      </n>
      <n v="135385.30999999994" in="1">
        <tpls c="4">
          <tpl fld="7" item="1"/>
          <tpl fld="8" item="3"/>
          <tpl fld="10" item="12"/>
          <tpl hier="64" item="0"/>
        </tpls>
      </n>
      <n v="21" in="0">
        <tpls c="4">
          <tpl fld="7" item="1"/>
          <tpl fld="8" item="6"/>
          <tpl fld="10" item="29"/>
          <tpl hier="64" item="0"/>
        </tpls>
      </n>
      <n v="194546" in="0">
        <tpls c="4">
          <tpl fld="7" item="1"/>
          <tpl fld="8" item="5"/>
          <tpl fld="6" item="10"/>
          <tpl hier="64" item="0"/>
        </tpls>
      </n>
      <n v="1650" in="0">
        <tpls c="4">
          <tpl fld="7" item="0"/>
          <tpl fld="8" item="5"/>
          <tpl fld="10" item="96"/>
          <tpl hier="64" item="0"/>
        </tpls>
      </n>
      <n v="0" in="1">
        <tpls c="4">
          <tpl fld="7" item="1"/>
          <tpl fld="8" item="4"/>
          <tpl fld="10" item="93"/>
          <tpl hier="64" item="0"/>
        </tpls>
      </n>
      <n v="67" in="0">
        <tpls c="4">
          <tpl fld="7" item="0"/>
          <tpl fld="8" item="5"/>
          <tpl fld="10" item="16"/>
          <tpl hier="64" item="0"/>
        </tpls>
      </n>
      <n v="20121.080000000002" in="1">
        <tpls c="4">
          <tpl fld="7" item="0"/>
          <tpl fld="8" item="3"/>
          <tpl fld="10" item="1"/>
          <tpl hier="64" item="0"/>
        </tpls>
      </n>
      <n v="5214139.9100000011" in="1">
        <tpls c="4">
          <tpl fld="7" item="1"/>
          <tpl fld="8" item="4"/>
          <tpl fld="10" item="18"/>
          <tpl hier="64" item="0"/>
        </tpls>
      </n>
      <n v="6185879.3899999997" in="1">
        <tpls c="4">
          <tpl fld="7" item="1"/>
          <tpl fld="8" item="4"/>
          <tpl fld="10" item="24"/>
          <tpl hier="64" item="0"/>
        </tpls>
      </n>
      <n v="71825" in="0">
        <tpls c="4">
          <tpl fld="7" item="1"/>
          <tpl fld="8" item="5"/>
          <tpl fld="10" item="38"/>
          <tpl hier="64" item="0"/>
        </tpls>
      </n>
      <n v="5300545.25" in="1">
        <tpls c="4">
          <tpl fld="7" item="0"/>
          <tpl fld="8" item="4"/>
          <tpl fld="10" item="42"/>
          <tpl hier="64" item="0"/>
        </tpls>
      </n>
      <n v="0" in="1">
        <tpls c="4">
          <tpl fld="7" item="1"/>
          <tpl fld="8" item="3"/>
          <tpl fld="10" item="92"/>
          <tpl hier="64" item="0"/>
        </tpls>
      </n>
      <n v="640687.48" in="1">
        <tpls c="4">
          <tpl fld="7" item="0"/>
          <tpl fld="8" item="3"/>
          <tpl fld="10" item="25"/>
          <tpl hier="64" item="0"/>
        </tpls>
      </n>
      <n v="86314.01999999999" in="1">
        <tpls c="4">
          <tpl fld="7" item="0"/>
          <tpl fld="8" item="4"/>
          <tpl fld="10" item="30"/>
          <tpl hier="64" item="0"/>
        </tpls>
      </n>
      <n v="0" in="0">
        <tpls c="4">
          <tpl fld="7" item="1"/>
          <tpl fld="8" item="5"/>
          <tpl fld="10" item="3"/>
          <tpl hier="64" item="0"/>
        </tpls>
      </n>
      <n v="10" in="0">
        <tpls c="4">
          <tpl fld="7" item="0"/>
          <tpl fld="8" item="6"/>
          <tpl fld="10" item="14"/>
          <tpl hier="64" item="0"/>
        </tpls>
      </n>
      <n v="855594.89" in="1">
        <tpls c="4">
          <tpl fld="7" item="0"/>
          <tpl fld="8" item="4"/>
          <tpl fld="10" item="11"/>
          <tpl hier="64" item="0"/>
        </tpls>
      </n>
      <n v="0" in="1">
        <tpls c="5">
          <tpl fld="1" item="5"/>
          <tpl fld="7" item="1"/>
          <tpl fld="8" item="4"/>
          <tpl fld="9" item="1"/>
          <tpl hier="64" item="0"/>
        </tpls>
      </n>
      <n v="3609082.45" in="1">
        <tpls c="4">
          <tpl fld="7" item="0"/>
          <tpl fld="8" item="3"/>
          <tpl fld="10" item="81"/>
          <tpl hier="64" item="0"/>
        </tpls>
      </n>
      <n v="6930" in="0">
        <tpls c="4">
          <tpl fld="7" item="1"/>
          <tpl fld="8" item="5"/>
          <tpl fld="10" item="12"/>
          <tpl hier="64" item="0"/>
        </tpls>
      </n>
      <n v="45" in="0">
        <tpls c="4">
          <tpl fld="7" item="1"/>
          <tpl fld="8" item="6"/>
          <tpl fld="10" item="54"/>
          <tpl hier="64" item="0"/>
        </tpls>
      </n>
      <n v="31719002.339999996" in="1">
        <tpls c="4">
          <tpl fld="7" item="1"/>
          <tpl fld="8" item="3"/>
          <tpl fld="10" item="13"/>
          <tpl hier="64" item="0"/>
        </tpls>
      </n>
      <n v="248" in="0">
        <tpls c="4">
          <tpl fld="7" item="1"/>
          <tpl fld="8" item="6"/>
          <tpl fld="10" item="33"/>
          <tpl hier="64" item="0"/>
        </tpls>
      </n>
      <n v="3481" in="0">
        <tpls c="4">
          <tpl fld="7" item="1"/>
          <tpl fld="8" item="5"/>
          <tpl fld="10" item="99"/>
          <tpl hier="64" item="0"/>
        </tpls>
      </n>
      <n v="2186890.56" in="1">
        <tpls c="4">
          <tpl fld="7" item="1"/>
          <tpl fld="8" item="4"/>
          <tpl fld="10" item="10"/>
          <tpl hier="64" item="0"/>
        </tpls>
      </n>
      <n v="5857" in="0">
        <tpls c="4">
          <tpl fld="7" item="1"/>
          <tpl fld="8" item="5"/>
          <tpl fld="10" item="90"/>
          <tpl hier="64" item="0"/>
        </tpls>
      </n>
      <n v="481" in="0">
        <tpls c="4">
          <tpl fld="7" item="0"/>
          <tpl fld="8" item="5"/>
          <tpl fld="10" item="35"/>
          <tpl hier="64" item="0"/>
        </tpls>
      </n>
      <n v="301284.75" in="1">
        <tpls c="4">
          <tpl fld="7" item="1"/>
          <tpl fld="8" item="3"/>
          <tpl fld="10" item="16"/>
          <tpl hier="64" item="0"/>
        </tpls>
      </n>
      <n v="1713" in="0">
        <tpls c="5">
          <tpl fld="1" item="1"/>
          <tpl fld="7" item="1"/>
          <tpl fld="8" item="5"/>
          <tpl fld="5" item="0"/>
          <tpl hier="64" item="0"/>
        </tpls>
      </n>
      <n v="4044576.47" in="1">
        <tpls c="5">
          <tpl fld="1" item="6"/>
          <tpl fld="7" item="1"/>
          <tpl fld="8" item="4"/>
          <tpl fld="9" item="1"/>
          <tpl hier="64" item="0"/>
        </tpls>
      </n>
      <n v="16" in="0">
        <tpls c="4">
          <tpl fld="7" item="1"/>
          <tpl fld="8" item="6"/>
          <tpl fld="10" item="91"/>
          <tpl hier="64" item="0"/>
        </tpls>
      </n>
      <n v="648101.25" in="1">
        <tpls c="4">
          <tpl fld="7" item="1"/>
          <tpl fld="8" item="3"/>
          <tpl fld="10" item="57"/>
          <tpl hier="64" item="0"/>
        </tpls>
      </n>
      <n v="181" in="0">
        <tpls c="4">
          <tpl fld="7" item="1"/>
          <tpl fld="8" item="6"/>
          <tpl fld="10" item="15"/>
          <tpl hier="64" item="0"/>
        </tpls>
      </n>
      <n v="149302" in="0">
        <tpls c="4">
          <tpl fld="7" item="1"/>
          <tpl fld="8" item="5"/>
          <tpl fld="10" item="9"/>
          <tpl hier="64" item="0"/>
        </tpls>
      </n>
      <n v="0" in="0">
        <tpls c="4">
          <tpl fld="7" item="0"/>
          <tpl fld="8" item="6"/>
          <tpl fld="10" item="74"/>
          <tpl hier="64" item="0"/>
        </tpls>
      </n>
      <n v="1310" in="0">
        <tpls c="4">
          <tpl fld="7" item="0"/>
          <tpl fld="8" item="5"/>
          <tpl fld="10" item="83"/>
          <tpl hier="64" item="0"/>
        </tpls>
      </n>
      <n v="7974" in="0">
        <tpls c="5">
          <tpl fld="1" item="13"/>
          <tpl fld="7" item="1"/>
          <tpl fld="8" item="5"/>
          <tpl fld="5" item="0"/>
          <tpl hier="64" item="0"/>
        </tpls>
      </n>
      <m>
        <tpls c="5">
          <tpl fld="1" item="11"/>
          <tpl fld="7" item="1"/>
          <tpl fld="8" item="4"/>
          <tpl fld="9" item="0"/>
          <tpl hier="64" item="0"/>
        </tpls>
      </m>
      <n v="9349423.6500000004" in="1">
        <tpls c="4">
          <tpl fld="7" item="1"/>
          <tpl fld="8" item="4"/>
          <tpl fld="10" item="88"/>
          <tpl hier="64" item="0"/>
        </tpls>
      </n>
      <n v="4915811772.619997" in="1">
        <tpls c="5">
          <tpl hier="22" item="4294967295"/>
          <tpl fld="7" item="1"/>
          <tpl fld="8" item="4"/>
          <tpl hier="60" item="4294967295"/>
          <tpl hier="64" item="0"/>
        </tpls>
      </n>
      <n v="0" in="0">
        <tpls c="4">
          <tpl fld="7" item="0"/>
          <tpl fld="8" item="6"/>
          <tpl fld="10" item="41"/>
          <tpl hier="64" item="0"/>
        </tpls>
      </n>
      <n v="14181" in="0">
        <tpls c="5">
          <tpl fld="1" item="24"/>
          <tpl fld="7" item="1"/>
          <tpl fld="8" item="5"/>
          <tpl fld="5" item="1"/>
          <tpl hier="64" item="0"/>
        </tpls>
      </n>
      <n v="19628336.380000003" in="1">
        <tpls c="5">
          <tpl fld="1" item="18"/>
          <tpl fld="7" item="1"/>
          <tpl fld="8" item="4"/>
          <tpl hier="60" item="4294967295"/>
          <tpl hier="64" item="0"/>
        </tpls>
      </n>
      <n v="1142" in="0">
        <tpls c="4">
          <tpl fld="7" item="0"/>
          <tpl fld="8" item="5"/>
          <tpl fld="10" item="107"/>
          <tpl hier="64" item="0"/>
        </tpls>
      </n>
      <n v="13094596.34" in="1">
        <tpls c="5">
          <tpl fld="1" item="2"/>
          <tpl fld="7" item="1"/>
          <tpl fld="8" item="4"/>
          <tpl fld="9" item="0"/>
          <tpl hier="64" item="0"/>
        </tpls>
      </n>
      <n v="200022007.29000002" in="1">
        <tpls c="2">
          <tpl fld="8" item="4"/>
          <tpl fld="10" item="81"/>
        </tpls>
      </n>
      <n v="142961648084.19" in="1">
        <tpls c="2">
          <tpl fld="8" item="4"/>
          <tpl fld="5" item="0"/>
        </tpls>
      </n>
      <n v="838999658.41000092" in="1">
        <tpls c="2">
          <tpl fld="8" item="4"/>
          <tpl fld="6" item="9"/>
        </tpls>
      </n>
      <n v="0" in="1">
        <tpls c="2">
          <tpl fld="8" item="4"/>
          <tpl fld="10" item="32"/>
        </tpls>
      </n>
      <n v="0" in="1">
        <tpls c="4">
          <tpl fld="7" item="1"/>
          <tpl fld="8" item="3"/>
          <tpl fld="10" item="93"/>
          <tpl hier="64" item="0"/>
        </tpls>
      </n>
      <n v="0" in="0">
        <tpls c="4">
          <tpl fld="7" item="1"/>
          <tpl fld="8" item="5"/>
          <tpl fld="10" item="82"/>
          <tpl hier="64" item="0"/>
        </tpls>
      </n>
      <n v="38003" in="0">
        <tpls c="4">
          <tpl fld="7" item="1"/>
          <tpl fld="8" item="5"/>
          <tpl fld="10" item="76"/>
          <tpl hier="64" item="0"/>
        </tpls>
      </n>
      <n v="46" in="0">
        <tpls c="4">
          <tpl fld="7" item="1"/>
          <tpl fld="8" item="5"/>
          <tpl fld="10" item="17"/>
          <tpl hier="64" item="0"/>
        </tpls>
      </n>
      <n v="3004992.9" in="1">
        <tpls c="2">
          <tpl fld="8" item="4"/>
          <tpl fld="10" item="105"/>
        </tpls>
      </n>
      <n v="3427609967.3400021" in="1">
        <tpls c="2">
          <tpl fld="8" item="4"/>
          <tpl fld="6" item="6"/>
        </tpls>
      </n>
      <n v="53167434677.720024" in="1">
        <tpls c="2">
          <tpl fld="8" item="4"/>
          <tpl fld="5" item="1"/>
        </tpls>
      </n>
      <n v="588408868.20999992" in="1">
        <tpls c="2">
          <tpl fld="8" item="4"/>
          <tpl fld="10" item="5"/>
        </tpls>
      </n>
      <n v="2209271.21" in="1">
        <tpls c="4">
          <tpl fld="7" item="1"/>
          <tpl fld="8" item="3"/>
          <tpl fld="10" item="90"/>
          <tpl hier="64" item="0"/>
        </tpls>
      </n>
      <n v="293" in="0">
        <tpls c="4">
          <tpl fld="7" item="1"/>
          <tpl fld="8" item="6"/>
          <tpl fld="10" item="90"/>
          <tpl hier="64" item="0"/>
        </tpls>
      </n>
      <n v="17" in="0">
        <tpls c="4">
          <tpl fld="7" item="1"/>
          <tpl fld="8" item="6"/>
          <tpl fld="10" item="50"/>
          <tpl hier="64" item="0"/>
        </tpls>
      </n>
      <n v="232744.97999999998" in="1">
        <tpls c="4">
          <tpl fld="7" item="1"/>
          <tpl fld="8" item="3"/>
          <tpl fld="10" item="50"/>
          <tpl hier="64" item="0"/>
        </tpls>
      </n>
      <n v="0" in="1">
        <tpls c="4">
          <tpl fld="7" item="1"/>
          <tpl fld="8" item="3"/>
          <tpl fld="10" item="103"/>
          <tpl hier="64" item="0"/>
        </tpls>
      </n>
      <n v="0" in="1">
        <tpls c="4">
          <tpl fld="7" item="0"/>
          <tpl fld="8" item="3"/>
          <tpl fld="10" item="103"/>
          <tpl hier="64" item="0"/>
        </tpls>
      </n>
      <n v="4338012.99" in="1">
        <tpls c="4">
          <tpl fld="7" item="1"/>
          <tpl fld="8" item="4"/>
          <tpl fld="10" item="5"/>
          <tpl hier="64" item="0"/>
        </tpls>
      </n>
      <n v="9778" in="0">
        <tpls c="4">
          <tpl fld="7" item="0"/>
          <tpl fld="8" item="5"/>
          <tpl fld="10" item="5"/>
          <tpl hier="64" item="0"/>
        </tpls>
      </n>
      <n v="0" in="1">
        <tpls c="4">
          <tpl fld="7" item="1"/>
          <tpl fld="8" item="3"/>
          <tpl fld="10" item="95"/>
          <tpl hier="64" item="0"/>
        </tpls>
      </n>
      <n v="1043372.88" in="1">
        <tpls c="4">
          <tpl fld="7" item="0"/>
          <tpl fld="8" item="4"/>
          <tpl fld="10" item="100"/>
          <tpl hier="64" item="0"/>
        </tpls>
      </n>
      <n v="5428.68" in="1">
        <tpls c="4">
          <tpl fld="7" item="1"/>
          <tpl fld="8" item="4"/>
          <tpl fld="10" item="100"/>
          <tpl hier="64" item="0"/>
        </tpls>
      </n>
      <n v="40" in="0">
        <tpls c="4">
          <tpl fld="7" item="0"/>
          <tpl fld="8" item="5"/>
          <tpl fld="10" item="100"/>
          <tpl hier="64" item="0"/>
        </tpls>
      </n>
      <n v="50" in="0">
        <tpls c="4">
          <tpl fld="7" item="1"/>
          <tpl fld="8" item="6"/>
          <tpl fld="10" item="110"/>
          <tpl hier="64" item="0"/>
        </tpls>
      </n>
      <n v="699655.21" in="1">
        <tpls c="4">
          <tpl fld="7" item="1"/>
          <tpl fld="8" item="3"/>
          <tpl fld="10" item="110"/>
          <tpl hier="64" item="0"/>
        </tpls>
      </n>
      <n v="28" in="0">
        <tpls c="4">
          <tpl fld="7" item="0"/>
          <tpl fld="8" item="6"/>
          <tpl fld="10" item="110"/>
          <tpl hier="64" item="0"/>
        </tpls>
      </n>
      <n v="320192.36000000004" in="1">
        <tpls c="4">
          <tpl fld="7" item="0"/>
          <tpl fld="8" item="3"/>
          <tpl fld="10" item="110"/>
          <tpl hier="64" item="0"/>
        </tpls>
      </n>
      <n v="23394" in="0">
        <tpls c="4">
          <tpl fld="7" item="1"/>
          <tpl fld="8" item="5"/>
          <tpl fld="10" item="71"/>
          <tpl hier="64" item="0"/>
        </tpls>
      </n>
      <n v="16213883.360000001" in="1">
        <tpls c="4">
          <tpl fld="7" item="1"/>
          <tpl fld="8" item="4"/>
          <tpl fld="10" item="71"/>
          <tpl hier="64" item="0"/>
        </tpls>
      </n>
      <n v="23512" in="0">
        <tpls c="4">
          <tpl fld="7" item="0"/>
          <tpl fld="8" item="5"/>
          <tpl fld="10" item="71"/>
          <tpl hier="64" item="0"/>
        </tpls>
      </n>
      <n v="0" in="0">
        <tpls c="4">
          <tpl fld="7" item="1"/>
          <tpl fld="8" item="6"/>
          <tpl fld="10" item="3"/>
          <tpl hier="64" item="0"/>
        </tpls>
      </n>
      <n v="0" in="0">
        <tpls c="4">
          <tpl fld="7" item="0"/>
          <tpl fld="8" item="6"/>
          <tpl fld="10" item="3"/>
          <tpl hier="64" item="0"/>
        </tpls>
      </n>
      <n v="8278543.1199999973" in="1">
        <tpls c="4">
          <tpl fld="7" item="0"/>
          <tpl fld="8" item="4"/>
          <tpl fld="10" item="90"/>
          <tpl hier="64" item="0"/>
        </tpls>
      </n>
      <n v="9291334.629999999" in="1">
        <tpls c="4">
          <tpl fld="7" item="1"/>
          <tpl fld="8" item="4"/>
          <tpl fld="10" item="90"/>
          <tpl hier="64" item="0"/>
        </tpls>
      </n>
      <n v="5604" in="0">
        <tpls c="4">
          <tpl fld="7" item="0"/>
          <tpl fld="8" item="5"/>
          <tpl fld="10" item="90"/>
          <tpl hier="64" item="0"/>
        </tpls>
      </n>
      <n v="344360.95" in="1">
        <tpls c="4">
          <tpl fld="7" item="1"/>
          <tpl fld="8" item="4"/>
          <tpl fld="10" item="105"/>
          <tpl hier="64" item="0"/>
        </tpls>
      </n>
      <n v="461" in="0">
        <tpls c="4">
          <tpl fld="7" item="1"/>
          <tpl fld="8" item="6"/>
          <tpl fld="10" item="59"/>
          <tpl hier="64" item="0"/>
        </tpls>
      </n>
      <n v="7505699.5300000012" in="1">
        <tpls c="4">
          <tpl fld="7" item="0"/>
          <tpl fld="8" item="3"/>
          <tpl fld="10" item="59"/>
          <tpl hier="64" item="0"/>
        </tpls>
      </n>
      <n v="30402007.640000001" in="1">
        <tpls c="4">
          <tpl fld="7" item="0"/>
          <tpl fld="8" item="4"/>
          <tpl fld="10" item="20"/>
          <tpl hier="64" item="0"/>
        </tpls>
      </n>
      <n v="35194214.420000002" in="1">
        <tpls c="4">
          <tpl fld="7" item="1"/>
          <tpl fld="8" item="4"/>
          <tpl fld="10" item="20"/>
          <tpl hier="64" item="0"/>
        </tpls>
      </n>
      <n v="24655" in="0">
        <tpls c="4">
          <tpl fld="7" item="0"/>
          <tpl fld="8" item="5"/>
          <tpl fld="10" item="20"/>
          <tpl hier="64" item="0"/>
        </tpls>
      </n>
      <n v="28044" in="0">
        <tpls c="4">
          <tpl fld="7" item="1"/>
          <tpl fld="8" item="5"/>
          <tpl fld="10" item="20"/>
          <tpl hier="64" item="0"/>
        </tpls>
      </n>
      <n v="0" in="1">
        <tpls c="4">
          <tpl fld="7" item="0"/>
          <tpl fld="8" item="3"/>
          <tpl fld="10" item="41"/>
          <tpl hier="64" item="0"/>
        </tpls>
      </n>
      <n v="0" in="1">
        <tpls c="4">
          <tpl fld="7" item="1"/>
          <tpl fld="8" item="3"/>
          <tpl fld="10" item="41"/>
          <tpl hier="64" item="0"/>
        </tpls>
      </n>
      <n v="3732" in="0">
        <tpls c="4">
          <tpl fld="7" item="0"/>
          <tpl fld="8" item="6"/>
          <tpl fld="10" item="94"/>
          <tpl hier="64" item="0"/>
        </tpls>
      </n>
      <n v="42938234.290000007" in="1">
        <tpls c="4">
          <tpl fld="7" item="0"/>
          <tpl fld="8" item="3"/>
          <tpl fld="10" item="94"/>
          <tpl hier="64" item="0"/>
        </tpls>
      </n>
      <n v="4302" in="0">
        <tpls c="4">
          <tpl fld="7" item="1"/>
          <tpl fld="8" item="6"/>
          <tpl fld="10" item="94"/>
          <tpl hier="64" item="0"/>
        </tpls>
      </n>
      <n v="16295" in="0">
        <tpls c="4">
          <tpl fld="7" item="1"/>
          <tpl fld="8" item="5"/>
          <tpl fld="10" item="67"/>
          <tpl hier="64" item="0"/>
        </tpls>
      </n>
      <n v="89845373.239999995" in="1">
        <tpls c="4">
          <tpl fld="7" item="0"/>
          <tpl fld="8" item="4"/>
          <tpl fld="10" item="67"/>
          <tpl hier="64" item="0"/>
        </tpls>
      </n>
      <n v="12993" in="0">
        <tpls c="4">
          <tpl fld="7" item="0"/>
          <tpl fld="8" item="5"/>
          <tpl fld="10" item="67"/>
          <tpl hier="64" item="0"/>
        </tpls>
      </n>
      <n v="1550" in="0">
        <tpls c="4">
          <tpl fld="7" item="0"/>
          <tpl fld="8" item="5"/>
          <tpl fld="10" item="53"/>
          <tpl hier="64" item="0"/>
        </tpls>
      </n>
      <n v="1251581.0399999998" in="1">
        <tpls c="4">
          <tpl fld="7" item="1"/>
          <tpl fld="8" item="4"/>
          <tpl fld="10" item="53"/>
          <tpl hier="64" item="0"/>
        </tpls>
      </n>
      <n v="1635" in="0">
        <tpls c="4">
          <tpl fld="7" item="1"/>
          <tpl fld="8" item="5"/>
          <tpl fld="10" item="53"/>
          <tpl hier="64" item="0"/>
        </tpls>
      </n>
      <n v="54879.58" in="1">
        <tpls c="4">
          <tpl fld="7" item="1"/>
          <tpl fld="8" item="3"/>
          <tpl fld="10" item="72"/>
          <tpl hier="64" item="0"/>
        </tpls>
      </n>
      <n v="0" in="1">
        <tpls c="4">
          <tpl fld="7" item="0"/>
          <tpl fld="8" item="3"/>
          <tpl fld="10" item="72"/>
          <tpl hier="64" item="0"/>
        </tpls>
      </n>
      <n v="3" in="0">
        <tpls c="4">
          <tpl fld="7" item="1"/>
          <tpl fld="8" item="6"/>
          <tpl fld="10" item="72"/>
          <tpl hier="64" item="0"/>
        </tpls>
      </n>
      <n v="44458155.93" in="1">
        <tpls c="4">
          <tpl fld="7" item="0"/>
          <tpl fld="8" item="4"/>
          <tpl fld="10" item="21"/>
          <tpl hier="64" item="0"/>
        </tpls>
      </n>
      <n v="33237146.220000003" in="1">
        <tpls c="4">
          <tpl fld="7" item="1"/>
          <tpl fld="8" item="4"/>
          <tpl fld="10" item="21"/>
          <tpl hier="64" item="0"/>
        </tpls>
      </n>
      <n v="31284" in="0">
        <tpls c="4">
          <tpl fld="7" item="0"/>
          <tpl fld="8" item="5"/>
          <tpl fld="10" item="21"/>
          <tpl hier="64" item="0"/>
        </tpls>
      </n>
      <n v="8615844.7600000016" in="1">
        <tpls c="4">
          <tpl fld="7" item="1"/>
          <tpl fld="8" item="4"/>
          <tpl fld="10" item="40"/>
          <tpl hier="64" item="0"/>
        </tpls>
      </n>
      <n v="9574809.2400000002" in="1">
        <tpls c="4">
          <tpl fld="7" item="0"/>
          <tpl fld="8" item="4"/>
          <tpl fld="10" item="40"/>
          <tpl hier="64" item="0"/>
        </tpls>
      </n>
      <n v="43813" in="0">
        <tpls c="4">
          <tpl fld="7" item="1"/>
          <tpl fld="8" item="6"/>
          <tpl fld="10" item="0"/>
          <tpl hier="64" item="0"/>
        </tpls>
      </n>
      <n v="3799265.38" in="1">
        <tpls c="4">
          <tpl fld="7" item="1"/>
          <tpl fld="8" item="3"/>
          <tpl fld="10" item="0"/>
          <tpl hier="64" item="0"/>
        </tpls>
      </n>
      <n v="25736553.340000004" in="1">
        <tpls c="4">
          <tpl fld="7" item="1"/>
          <tpl fld="8" item="4"/>
          <tpl fld="10" item="65"/>
          <tpl hier="64" item="0"/>
        </tpls>
      </n>
      <n v="10523" in="0">
        <tpls c="4">
          <tpl fld="7" item="0"/>
          <tpl fld="8" item="5"/>
          <tpl fld="10" item="65"/>
          <tpl hier="64" item="0"/>
        </tpls>
      </n>
      <n v="35835.269999999997" in="1">
        <tpls c="4">
          <tpl fld="7" item="1"/>
          <tpl fld="8" item="3"/>
          <tpl fld="10" item="84"/>
          <tpl hier="64" item="0"/>
        </tpls>
      </n>
      <n v="0" in="0">
        <tpls c="4">
          <tpl fld="7" item="1"/>
          <tpl fld="8" item="6"/>
          <tpl fld="10" item="84"/>
          <tpl hier="64" item="0"/>
        </tpls>
      </n>
      <n v="0" in="0">
        <tpls c="4">
          <tpl fld="7" item="0"/>
          <tpl fld="8" item="6"/>
          <tpl fld="10" item="84"/>
          <tpl hier="64" item="0"/>
        </tpls>
      </n>
      <n v="462" in="0">
        <tpls c="4">
          <tpl fld="7" item="1"/>
          <tpl fld="8" item="5"/>
          <tpl fld="10" item="46"/>
          <tpl hier="64" item="0"/>
        </tpls>
      </n>
      <n v="3089020.94" in="1">
        <tpls c="4">
          <tpl fld="7" item="1"/>
          <tpl fld="8" item="4"/>
          <tpl fld="10" item="46"/>
          <tpl hier="64" item="0"/>
        </tpls>
      </n>
      <n v="2232292.59" in="1">
        <tpls c="4">
          <tpl fld="7" item="0"/>
          <tpl fld="8" item="4"/>
          <tpl fld="10" item="46"/>
          <tpl hier="64" item="0"/>
        </tpls>
      </n>
      <n v="0" in="0">
        <tpls c="4">
          <tpl fld="7" item="1"/>
          <tpl fld="8" item="5"/>
          <tpl fld="10" item="103"/>
          <tpl hier="64" item="0"/>
        </tpls>
      </n>
      <n v="0" in="1">
        <tpls c="4">
          <tpl fld="7" item="0"/>
          <tpl fld="8" item="4"/>
          <tpl fld="10" item="103"/>
          <tpl hier="64" item="0"/>
        </tpls>
      </n>
      <n v="0" in="0">
        <tpls c="4">
          <tpl fld="7" item="0"/>
          <tpl fld="8" item="5"/>
          <tpl fld="10" item="103"/>
          <tpl hier="64" item="0"/>
        </tpls>
      </n>
      <n v="0" in="1">
        <tpls c="4">
          <tpl fld="7" item="1"/>
          <tpl fld="8" item="4"/>
          <tpl fld="10" item="103"/>
          <tpl hier="64" item="0"/>
        </tpls>
      </n>
      <n v="329" in="0">
        <tpls c="4">
          <tpl fld="7" item="0"/>
          <tpl fld="8" item="5"/>
          <tpl fld="10" item="11"/>
          <tpl hier="64" item="0"/>
        </tpls>
      </n>
      <n v="340" in="0">
        <tpls c="4">
          <tpl fld="7" item="1"/>
          <tpl fld="8" item="5"/>
          <tpl fld="10" item="11"/>
          <tpl hier="64" item="0"/>
        </tpls>
      </n>
      <n v="807481.45" in="1">
        <tpls c="4">
          <tpl fld="7" item="1"/>
          <tpl fld="8" item="4"/>
          <tpl fld="10" item="11"/>
          <tpl hier="64" item="0"/>
        </tpls>
      </n>
      <n v="16495100.450000001" in="1">
        <tpls c="4">
          <tpl fld="7" item="1"/>
          <tpl fld="8" item="3"/>
          <tpl fld="10" item="76"/>
          <tpl hier="64" item="0"/>
        </tpls>
      </n>
      <n v="874" in="0">
        <tpls c="4">
          <tpl fld="7" item="0"/>
          <tpl fld="8" item="6"/>
          <tpl fld="10" item="76"/>
          <tpl hier="64" item="0"/>
        </tpls>
      </n>
      <n v="1009" in="0">
        <tpls c="4">
          <tpl fld="7" item="1"/>
          <tpl fld="8" item="6"/>
          <tpl fld="10" item="76"/>
          <tpl hier="64" item="0"/>
        </tpls>
      </n>
      <n v="0" in="0">
        <tpls c="4">
          <tpl fld="7" item="0"/>
          <tpl fld="8" item="6"/>
          <tpl fld="10" item="100"/>
          <tpl hier="64" item="0"/>
        </tpls>
      </n>
      <n v="0" in="1">
        <tpls c="4">
          <tpl fld="7" item="1"/>
          <tpl fld="8" item="3"/>
          <tpl fld="10" item="100"/>
          <tpl hier="64" item="0"/>
        </tpls>
      </n>
      <n v="22024311.650000002" in="1">
        <tpls c="4">
          <tpl fld="7" item="1"/>
          <tpl fld="8" item="4"/>
          <tpl fld="10" item="78"/>
          <tpl hier="64" item="0"/>
        </tpls>
      </n>
      <n v="3459" in="0">
        <tpls c="4">
          <tpl fld="7" item="0"/>
          <tpl fld="8" item="5"/>
          <tpl fld="10" item="78"/>
          <tpl hier="64" item="0"/>
        </tpls>
      </n>
      <n v="22495384.110000003" in="1">
        <tpls c="4">
          <tpl fld="7" item="0"/>
          <tpl fld="8" item="4"/>
          <tpl fld="10" item="78"/>
          <tpl hier="64" item="0"/>
        </tpls>
      </n>
      <n v="50638271.579999998" in="1">
        <tpls c="4">
          <tpl fld="7" item="0"/>
          <tpl fld="8" item="4"/>
          <tpl fld="10" item="36"/>
          <tpl hier="64" item="0"/>
        </tpls>
      </n>
      <n v="23200896.550000001" in="1">
        <tpls c="4">
          <tpl fld="7" item="1"/>
          <tpl fld="8" item="4"/>
          <tpl fld="10" item="36"/>
          <tpl hier="64" item="0"/>
        </tpls>
      </n>
      <n v="30648" in="0">
        <tpls c="4">
          <tpl fld="7" item="0"/>
          <tpl fld="8" item="5"/>
          <tpl fld="10" item="36"/>
          <tpl hier="64" item="0"/>
        </tpls>
      </n>
      <n v="13597" in="0">
        <tpls c="4">
          <tpl fld="7" item="1"/>
          <tpl fld="8" item="5"/>
          <tpl fld="10" item="36"/>
          <tpl hier="64" item="0"/>
        </tpls>
      </n>
      <n v="28" in="0">
        <tpls c="4">
          <tpl fld="7" item="0"/>
          <tpl fld="8" item="5"/>
          <tpl fld="10" item="110"/>
          <tpl hier="64" item="0"/>
        </tpls>
      </n>
      <n v="35" in="0">
        <tpls c="4">
          <tpl fld="7" item="1"/>
          <tpl fld="8" item="5"/>
          <tpl fld="10" item="110"/>
          <tpl hier="64" item="0"/>
        </tpls>
      </n>
      <n v="128" in="0">
        <tpls c="4">
          <tpl fld="7" item="0"/>
          <tpl fld="8" item="5"/>
          <tpl fld="10" item="108"/>
          <tpl hier="64" item="0"/>
        </tpls>
      </n>
      <n v="109" in="0">
        <tpls c="4">
          <tpl fld="7" item="1"/>
          <tpl fld="8" item="5"/>
          <tpl fld="10" item="108"/>
          <tpl hier="64" item="0"/>
        </tpls>
      </n>
      <n v="5245417.8199999994" in="1">
        <tpls c="4">
          <tpl fld="7" item="0"/>
          <tpl fld="8" item="4"/>
          <tpl fld="10" item="108"/>
          <tpl hier="64" item="0"/>
        </tpls>
      </n>
      <n v="5584770.2700000005" in="1">
        <tpls c="4">
          <tpl fld="7" item="1"/>
          <tpl fld="8" item="4"/>
          <tpl fld="10" item="108"/>
          <tpl hier="64" item="0"/>
        </tpls>
      </n>
      <n v="9" in="0">
        <tpls c="4">
          <tpl fld="7" item="1"/>
          <tpl fld="8" item="6"/>
          <tpl fld="10" item="47"/>
          <tpl hier="64" item="0"/>
        </tpls>
      </n>
      <n v="2" in="0">
        <tpls c="4">
          <tpl fld="7" item="0"/>
          <tpl fld="8" item="6"/>
          <tpl fld="10" item="47"/>
          <tpl hier="64" item="0"/>
        </tpls>
      </n>
      <n v="916763.83000000007" in="1">
        <tpls c="4">
          <tpl fld="7" item="0"/>
          <tpl fld="8" item="3"/>
          <tpl fld="10" item="23"/>
          <tpl hier="64" item="0"/>
        </tpls>
      </n>
      <n v="1954333.7000000002" in="1">
        <tpls c="4">
          <tpl fld="7" item="1"/>
          <tpl fld="8" item="3"/>
          <tpl fld="10" item="23"/>
          <tpl hier="64" item="0"/>
        </tpls>
      </n>
      <n v="6" in="0">
        <tpls c="4">
          <tpl fld="7" item="1"/>
          <tpl fld="8" item="6"/>
          <tpl fld="10" item="23"/>
          <tpl hier="64" item="0"/>
        </tpls>
      </n>
      <n v="84" in="0">
        <tpls c="4">
          <tpl fld="7" item="0"/>
          <tpl fld="8" item="6"/>
          <tpl fld="10" item="23"/>
          <tpl hier="64" item="0"/>
        </tpls>
      </n>
      <n v="82197309.150000021" in="1">
        <tpls c="4">
          <tpl fld="7" item="0"/>
          <tpl fld="8" item="4"/>
          <tpl fld="10" item="2"/>
          <tpl hier="64" item="0"/>
        </tpls>
      </n>
      <n v="85007246.089999989" in="1">
        <tpls c="4">
          <tpl fld="7" item="1"/>
          <tpl fld="8" item="4"/>
          <tpl fld="10" item="2"/>
          <tpl hier="64" item="0"/>
        </tpls>
      </n>
      <n v="1061587" in="0">
        <tpls c="4">
          <tpl fld="7" item="1"/>
          <tpl fld="8" item="5"/>
          <tpl fld="10" item="2"/>
          <tpl hier="64" item="0"/>
        </tpls>
      </n>
      <n v="40" in="0">
        <tpls c="4">
          <tpl fld="7" item="1"/>
          <tpl fld="8" item="5"/>
          <tpl fld="10" item="85"/>
          <tpl hier="64" item="0"/>
        </tpls>
      </n>
      <n v="2237159.14" in="1">
        <tpls c="4">
          <tpl fld="7" item="1"/>
          <tpl fld="8" item="4"/>
          <tpl fld="10" item="85"/>
          <tpl hier="64" item="0"/>
        </tpls>
      </n>
      <n v="44" in="0">
        <tpls c="4">
          <tpl fld="7" item="0"/>
          <tpl fld="8" item="5"/>
          <tpl fld="10" item="85"/>
          <tpl hier="64" item="0"/>
        </tpls>
      </n>
      <n v="1184780.8299999998" in="1">
        <tpls c="4">
          <tpl fld="7" item="0"/>
          <tpl fld="8" item="4"/>
          <tpl fld="10" item="85"/>
          <tpl hier="64" item="0"/>
        </tpls>
      </n>
      <n v="89" in="0">
        <tpls c="4">
          <tpl fld="7" item="0"/>
          <tpl fld="8" item="6"/>
          <tpl fld="10" item="38"/>
          <tpl hier="64" item="0"/>
        </tpls>
      </n>
      <n v="1468665.14" in="1">
        <tpls c="4">
          <tpl fld="7" item="0"/>
          <tpl fld="8" item="3"/>
          <tpl fld="10" item="38"/>
          <tpl hier="64" item="0"/>
        </tpls>
      </n>
      <n v="107" in="0">
        <tpls c="4">
          <tpl fld="7" item="1"/>
          <tpl fld="8" item="6"/>
          <tpl fld="10" item="38"/>
          <tpl hier="64" item="0"/>
        </tpls>
      </n>
      <n v="2920" in="0">
        <tpls c="4">
          <tpl fld="7" item="1"/>
          <tpl fld="8" item="5"/>
          <tpl fld="10" item="84"/>
          <tpl hier="64" item="0"/>
        </tpls>
      </n>
      <n v="1334500.97" in="1">
        <tpls c="4">
          <tpl fld="7" item="1"/>
          <tpl fld="8" item="4"/>
          <tpl fld="10" item="84"/>
          <tpl hier="64" item="0"/>
        </tpls>
      </n>
      <n v="3412" in="0">
        <tpls c="4">
          <tpl fld="7" item="0"/>
          <tpl fld="8" item="5"/>
          <tpl fld="10" item="84"/>
          <tpl hier="64" item="0"/>
        </tpls>
      </n>
      <n v="35413797.429999992" in="1">
        <tpls c="4">
          <tpl fld="7" item="1"/>
          <tpl fld="8" item="4"/>
          <tpl fld="10" item="102"/>
          <tpl hier="64" item="0"/>
        </tpls>
      </n>
      <n v="27495" in="0">
        <tpls c="4">
          <tpl fld="7" item="1"/>
          <tpl fld="8" item="5"/>
          <tpl fld="10" item="102"/>
          <tpl hier="64" item="0"/>
        </tpls>
      </n>
      <n v="26569" in="0">
        <tpls c="4">
          <tpl fld="7" item="0"/>
          <tpl fld="8" item="5"/>
          <tpl fld="10" item="102"/>
          <tpl hier="64" item="0"/>
        </tpls>
      </n>
      <n v="1128" in="0">
        <tpls c="4">
          <tpl fld="7" item="1"/>
          <tpl fld="8" item="6"/>
          <tpl fld="10" item="111"/>
          <tpl hier="64" item="0"/>
        </tpls>
      </n>
      <n v="13270835.939999999" in="1">
        <tpls c="4">
          <tpl fld="7" item="1"/>
          <tpl fld="8" item="3"/>
          <tpl fld="10" item="111"/>
          <tpl hier="64" item="0"/>
        </tpls>
      </n>
      <n v="186" in="0">
        <tpls c="4">
          <tpl fld="7" item="0"/>
          <tpl fld="8" item="6"/>
          <tpl fld="10" item="8"/>
          <tpl hier="64" item="0"/>
        </tpls>
      </n>
      <n v="1068246.29" in="1">
        <tpls c="4">
          <tpl fld="7" item="1"/>
          <tpl fld="8" item="3"/>
          <tpl fld="10" item="8"/>
          <tpl hier="64" item="0"/>
        </tpls>
      </n>
      <n v="656399.22" in="1">
        <tpls c="4">
          <tpl fld="7" item="0"/>
          <tpl fld="8" item="3"/>
          <tpl fld="10" item="8"/>
          <tpl hier="64" item="0"/>
        </tpls>
      </n>
      <n v="133" in="0">
        <tpls c="4">
          <tpl fld="7" item="1"/>
          <tpl fld="8" item="6"/>
          <tpl fld="10" item="8"/>
          <tpl hier="64" item="0"/>
        </tpls>
      </n>
      <n v="73237" in="0">
        <tpls c="4">
          <tpl fld="7" item="0"/>
          <tpl fld="8" item="5"/>
          <tpl fld="10" item="43"/>
          <tpl hier="64" item="0"/>
        </tpls>
      </n>
      <n v="24639046.280000001" in="1">
        <tpls c="4">
          <tpl fld="7" item="0"/>
          <tpl fld="8" item="4"/>
          <tpl fld="10" item="43"/>
          <tpl hier="64" item="0"/>
        </tpls>
      </n>
      <n v="0" in="1">
        <tpls c="4">
          <tpl fld="7" item="0"/>
          <tpl fld="8" item="4"/>
          <tpl fld="10" item="82"/>
          <tpl hier="64" item="0"/>
        </tpls>
      </n>
      <n v="0" in="1">
        <tpls c="4">
          <tpl fld="7" item="1"/>
          <tpl fld="8" item="4"/>
          <tpl fld="10" item="82"/>
          <tpl hier="64" item="0"/>
        </tpls>
      </n>
      <n v="2" in="0">
        <tpls c="4">
          <tpl fld="7" item="1"/>
          <tpl fld="8" item="5"/>
          <tpl fld="10" item="79"/>
          <tpl hier="64" item="0"/>
        </tpls>
      </n>
      <n v="55.38" in="1">
        <tpls c="4">
          <tpl fld="7" item="1"/>
          <tpl fld="8" item="4"/>
          <tpl fld="10" item="79"/>
          <tpl hier="64" item="0"/>
        </tpls>
      </n>
      <n v="1" in="0">
        <tpls c="4">
          <tpl fld="7" item="0"/>
          <tpl fld="8" item="5"/>
          <tpl fld="10" item="79"/>
          <tpl hier="64" item="0"/>
        </tpls>
      </n>
      <n v="619.88" in="1">
        <tpls c="4">
          <tpl fld="7" item="0"/>
          <tpl fld="8" item="4"/>
          <tpl fld="10" item="79"/>
          <tpl hier="64" item="0"/>
        </tpls>
      </n>
      <n v="497252.91000000003" in="1">
        <tpls c="4">
          <tpl fld="7" item="1"/>
          <tpl fld="8" item="3"/>
          <tpl fld="10" item="108"/>
          <tpl hier="64" item="0"/>
        </tpls>
      </n>
      <n v="2933386.68" in="1">
        <tpls c="4">
          <tpl fld="7" item="0"/>
          <tpl fld="8" item="3"/>
          <tpl fld="10" item="108"/>
          <tpl hier="64" item="0"/>
        </tpls>
      </n>
      <n v="42" in="0">
        <tpls c="4">
          <tpl fld="7" item="0"/>
          <tpl fld="8" item="6"/>
          <tpl fld="10" item="108"/>
          <tpl hier="64" item="0"/>
        </tpls>
      </n>
      <n v="40" in="0">
        <tpls c="4">
          <tpl fld="7" item="1"/>
          <tpl fld="8" item="6"/>
          <tpl fld="10" item="108"/>
          <tpl hier="64" item="0"/>
        </tpls>
      </n>
      <n v="4193" in="0">
        <tpls c="4">
          <tpl fld="7" item="0"/>
          <tpl fld="8" item="6"/>
          <tpl fld="10" item="62"/>
          <tpl hier="64" item="0"/>
        </tpls>
      </n>
      <n v="3632" in="0">
        <tpls c="4">
          <tpl fld="7" item="1"/>
          <tpl fld="8" item="6"/>
          <tpl fld="10" item="62"/>
          <tpl hier="64" item="0"/>
        </tpls>
      </n>
      <n v="5278352.2399999993" in="1">
        <tpls c="4">
          <tpl fld="7" item="1"/>
          <tpl fld="8" item="3"/>
          <tpl fld="10" item="62"/>
          <tpl hier="64" item="0"/>
        </tpls>
      </n>
      <n v="5729254.1900000004" in="1">
        <tpls c="4">
          <tpl fld="7" item="0"/>
          <tpl fld="8" item="3"/>
          <tpl fld="10" item="62"/>
          <tpl hier="64" item="0"/>
        </tpls>
      </n>
      <n v="57664" in="0">
        <tpls c="4">
          <tpl fld="7" item="0"/>
          <tpl fld="8" item="5"/>
          <tpl fld="10" item="66"/>
          <tpl hier="64" item="0"/>
        </tpls>
      </n>
      <n v="63563" in="0">
        <tpls c="4">
          <tpl fld="7" item="1"/>
          <tpl fld="8" item="5"/>
          <tpl fld="10" item="66"/>
          <tpl hier="64" item="0"/>
        </tpls>
      </n>
      <n v="92046620.829999998" in="1">
        <tpls c="4">
          <tpl fld="7" item="0"/>
          <tpl fld="8" item="4"/>
          <tpl fld="10" item="66"/>
          <tpl hier="64" item="0"/>
        </tpls>
      </n>
      <n v="99351577.170000002" in="1">
        <tpls c="4">
          <tpl fld="7" item="1"/>
          <tpl fld="8" item="4"/>
          <tpl fld="10" item="66"/>
          <tpl hier="64" item="0"/>
        </tpls>
      </n>
      <n v="320" in="0">
        <tpls c="4">
          <tpl fld="7" item="0"/>
          <tpl fld="8" item="5"/>
          <tpl fld="10" item="106"/>
          <tpl hier="64" item="0"/>
        </tpls>
      </n>
      <n v="6657533.7499999991" in="1">
        <tpls c="4">
          <tpl fld="7" item="1"/>
          <tpl fld="8" item="4"/>
          <tpl fld="10" item="106"/>
          <tpl hier="64" item="0"/>
        </tpls>
      </n>
      <n v="3225482.35" in="1">
        <tpls c="4">
          <tpl fld="7" item="0"/>
          <tpl fld="8" item="4"/>
          <tpl fld="10" item="106"/>
          <tpl hier="64" item="0"/>
        </tpls>
      </n>
      <n v="412" in="0">
        <tpls c="4">
          <tpl fld="7" item="1"/>
          <tpl fld="8" item="5"/>
          <tpl fld="10" item="106"/>
          <tpl hier="64" item="0"/>
        </tpls>
      </n>
      <n v="30443290.899999999" in="1">
        <tpls c="4">
          <tpl fld="7" item="1"/>
          <tpl fld="8" item="4"/>
          <tpl fld="10" item="111"/>
          <tpl hier="64" item="0"/>
        </tpls>
      </n>
      <n v="29532814.870000001" in="1">
        <tpls c="4">
          <tpl fld="7" item="0"/>
          <tpl fld="8" item="4"/>
          <tpl fld="10" item="111"/>
          <tpl hier="64" item="0"/>
        </tpls>
      </n>
      <n v="33727" in="0">
        <tpls c="4">
          <tpl fld="7" item="1"/>
          <tpl fld="8" item="5"/>
          <tpl fld="10" item="111"/>
          <tpl hier="64" item="0"/>
        </tpls>
      </n>
      <n v="34104" in="0">
        <tpls c="4">
          <tpl fld="7" item="0"/>
          <tpl fld="8" item="5"/>
          <tpl fld="10" item="111"/>
          <tpl hier="64" item="0"/>
        </tpls>
      </n>
      <n v="23919115.549999997" in="1">
        <tpls c="4">
          <tpl fld="7" item="1"/>
          <tpl fld="8" item="4"/>
          <tpl fld="10" item="4"/>
          <tpl hier="64" item="0"/>
        </tpls>
      </n>
      <n v="21719991.669999998" in="1">
        <tpls c="4">
          <tpl fld="7" item="0"/>
          <tpl fld="8" item="4"/>
          <tpl fld="10" item="4"/>
          <tpl hier="64" item="0"/>
        </tpls>
      </n>
      <n v="1988" in="0">
        <tpls c="4">
          <tpl fld="7" item="0"/>
          <tpl fld="8" item="5"/>
          <tpl fld="10" item="4"/>
          <tpl hier="64" item="0"/>
        </tpls>
      </n>
      <n v="1428" in="0">
        <tpls c="4">
          <tpl fld="7" item="1"/>
          <tpl fld="8" item="5"/>
          <tpl fld="10" item="4"/>
          <tpl hier="64" item="0"/>
        </tpls>
      </n>
      <n v="3527" in="0">
        <tpls c="4">
          <tpl fld="7" item="0"/>
          <tpl fld="8" item="6"/>
          <tpl fld="10" item="109"/>
          <tpl hier="64" item="0"/>
        </tpls>
      </n>
      <n v="9772748.8599999975" in="1">
        <tpls c="4">
          <tpl fld="7" item="1"/>
          <tpl fld="8" item="3"/>
          <tpl fld="10" item="109"/>
          <tpl hier="64" item="0"/>
        </tpls>
      </n>
      <n v="9028621.1600000001" in="1">
        <tpls c="4">
          <tpl fld="7" item="0"/>
          <tpl fld="8" item="3"/>
          <tpl fld="10" item="109"/>
          <tpl hier="64" item="0"/>
        </tpls>
      </n>
      <n v="515775" in="0">
        <tpls c="4">
          <tpl fld="7" item="1"/>
          <tpl fld="8" item="5"/>
          <tpl fld="10" item="19"/>
          <tpl hier="64" item="0"/>
        </tpls>
      </n>
      <n v="999153944.39999986" in="1">
        <tpls c="4">
          <tpl fld="7" item="0"/>
          <tpl fld="8" item="4"/>
          <tpl fld="10" item="19"/>
          <tpl hier="64" item="0"/>
        </tpls>
      </n>
      <n v="514270" in="0">
        <tpls c="4">
          <tpl fld="7" item="0"/>
          <tpl fld="8" item="5"/>
          <tpl fld="10" item="19"/>
          <tpl hier="64" item="0"/>
        </tpls>
      </n>
      <n v="930860902.73000014" in="1">
        <tpls c="4">
          <tpl fld="7" item="1"/>
          <tpl fld="8" item="4"/>
          <tpl fld="10" item="19"/>
          <tpl hier="64" item="0"/>
        </tpls>
      </n>
      <n v="0" in="0">
        <tpls c="4">
          <tpl fld="7" item="0"/>
          <tpl fld="8" item="6"/>
          <tpl fld="10" item="44"/>
          <tpl hier="64" item="0"/>
        </tpls>
      </n>
      <n v="0" in="0">
        <tpls c="4">
          <tpl fld="7" item="1"/>
          <tpl fld="8" item="6"/>
          <tpl fld="10" item="44"/>
          <tpl hier="64" item="0"/>
        </tpls>
      </n>
      <n v="1337.5" in="1">
        <tpls c="4">
          <tpl fld="7" item="1"/>
          <tpl fld="8" item="3"/>
          <tpl fld="10" item="44"/>
          <tpl hier="64" item="0"/>
        </tpls>
      </n>
      <n v="4059" in="1">
        <tpls c="4">
          <tpl fld="7" item="0"/>
          <tpl fld="8" item="3"/>
          <tpl fld="10" item="44"/>
          <tpl hier="64" item="0"/>
        </tpls>
      </n>
      <n v="36" in="0">
        <tpls c="4">
          <tpl fld="7" item="1"/>
          <tpl fld="8" item="6"/>
          <tpl fld="10" item="96"/>
          <tpl hier="64" item="0"/>
        </tpls>
      </n>
      <n v="40949.64" in="1">
        <tpls c="4">
          <tpl fld="7" item="1"/>
          <tpl fld="8" item="3"/>
          <tpl fld="10" item="96"/>
          <tpl hier="64" item="0"/>
        </tpls>
      </n>
      <n v="16" in="0">
        <tpls c="4">
          <tpl fld="7" item="0"/>
          <tpl fld="8" item="6"/>
          <tpl fld="10" item="96"/>
          <tpl hier="64" item="0"/>
        </tpls>
      </n>
      <n v="13645.14" in="1">
        <tpls c="4">
          <tpl fld="7" item="0"/>
          <tpl fld="8" item="3"/>
          <tpl fld="10" item="96"/>
          <tpl hier="64" item="0"/>
        </tpls>
      </n>
      <n v="2023831.4700000004" in="1">
        <tpls c="4">
          <tpl fld="7" item="1"/>
          <tpl fld="8" item="3"/>
          <tpl fld="10" item="38"/>
          <tpl hier="64" item="0"/>
        </tpls>
      </n>
      <n v="15105272" in="0">
        <tpls c="1">
          <tpl fld="8" item="6"/>
        </tpls>
      </n>
      <n v="743" in="0">
        <tpls c="4">
          <tpl fld="7" item="0"/>
          <tpl fld="8" item="6"/>
          <tpl fld="10" item="59"/>
          <tpl hier="64" item="0"/>
        </tpls>
      </n>
      <n v="0" in="1">
        <tpls c="4">
          <tpl fld="7" item="0"/>
          <tpl fld="8" item="3"/>
          <tpl fld="10" item="95"/>
          <tpl hier="64" item="0"/>
        </tpls>
      </n>
      <n v="0" in="1">
        <tpls c="4">
          <tpl fld="7" item="0"/>
          <tpl fld="8" item="3"/>
          <tpl fld="10" item="69"/>
          <tpl hier="64" item="0"/>
        </tpls>
      </n>
      <n v="106127344.09999999" in="1">
        <tpls c="2">
          <tpl fld="8" item="4"/>
          <tpl fld="6" item="17"/>
        </tpls>
      </n>
      <n v="13241918.34" in="1">
        <tpls c="4">
          <tpl fld="7" item="0"/>
          <tpl fld="8" item="3"/>
          <tpl fld="10" item="111"/>
          <tpl hier="64" item="0"/>
        </tpls>
      </n>
      <n v="3163" in="0">
        <tpls c="4">
          <tpl fld="7" item="1"/>
          <tpl fld="8" item="5"/>
          <tpl fld="10" item="78"/>
          <tpl hier="64" item="0"/>
        </tpls>
      </n>
      <n v="25" in="0">
        <tpls c="4">
          <tpl fld="7" item="1"/>
          <tpl fld="8" item="5"/>
          <tpl fld="10" item="105"/>
          <tpl hier="64" item="0"/>
        </tpls>
      </n>
      <n v="74964764.169999987" in="1">
        <tpls c="4">
          <tpl fld="7" item="0"/>
          <tpl fld="8" item="3"/>
          <tpl fld="10" item="73"/>
          <tpl hier="64" item="0"/>
        </tpls>
      </n>
      <n v="872" in="0">
        <tpls c="4">
          <tpl fld="7" item="1"/>
          <tpl fld="8" item="6"/>
          <tpl fld="10" item="97"/>
          <tpl hier="64" item="0"/>
        </tpls>
      </n>
      <n v="32731062.449999999" in="1">
        <tpls c="4">
          <tpl fld="7" item="0"/>
          <tpl fld="8" item="4"/>
          <tpl fld="10" item="102"/>
          <tpl hier="64" item="0"/>
        </tpls>
      </n>
      <n v="1241430.49" in="1">
        <tpls c="4">
          <tpl fld="7" item="0"/>
          <tpl fld="8" item="4"/>
          <tpl fld="10" item="84"/>
          <tpl hier="64" item="0"/>
        </tpls>
      </n>
      <n v="81956991.209999934" in="1">
        <tpls c="2">
          <tpl fld="8" item="4"/>
          <tpl fld="6" item="12"/>
        </tpls>
      </n>
      <n v="0" in="0">
        <tpls c="4">
          <tpl fld="7" item="0"/>
          <tpl fld="8" item="5"/>
          <tpl fld="10" item="92"/>
          <tpl hier="64" item="0"/>
        </tpls>
      </n>
      <n v="0" in="0">
        <tpls c="4">
          <tpl fld="7" item="1"/>
          <tpl fld="8" item="6"/>
          <tpl fld="10" item="70"/>
          <tpl hier="64" item="0"/>
        </tpls>
      </n>
      <n v="3005884.22" in="1">
        <tpls c="4">
          <tpl fld="7" item="0"/>
          <tpl fld="8" item="3"/>
          <tpl fld="10" item="46"/>
          <tpl hier="64" item="0"/>
        </tpls>
      </n>
      <n v="50895225.43" in="1">
        <tpls c="4">
          <tpl fld="7" item="0"/>
          <tpl fld="8" item="3"/>
          <tpl fld="10" item="66"/>
          <tpl hier="64" item="0"/>
        </tpls>
      </n>
    </entries>
    <sets count="1">
      <set count="2" maxRank="1" setDefinition="{[Učestalost podataka].[Učestalost podatka].&amp;[7],[Učestalost podataka].[Učestalost podatka].&amp;[8]}">
        <tpls c="1">
          <tpl fld="0" item="0"/>
        </tpls>
      </set>
    </sets>
    <queryCache count="232">
      <query mdx="[Društva].[Hierarchy].[Društvo].&amp;[21]">
        <tpls c="1">
          <tpl fld="1" item="0"/>
        </tpls>
      </query>
      <query mdx="[Podvrste osiguranja].[hPodvrsteOsiguranja].[Rizik].&amp;[96]">
        <tpls c="1">
          <tpl fld="4" item="0"/>
        </tpls>
      </query>
      <query mdx="[Rizici].[hSkupineRiziciOsiguranja].[Vrsta osiguranja].&amp;[20]">
        <tpls c="1">
          <tpl fld="6" item="0"/>
        </tpls>
      </query>
      <query mdx="[Podvrste osiguranja].[hPodvrsteOsiguranja].[Rizik].&amp;[118]">
        <tpls c="1">
          <tpl fld="4" item="1"/>
        </tpls>
      </query>
      <query mdx="[Podvrste osiguranja].[hPodvrsteOsiguranja].[Rizik].&amp;[121]">
        <tpls c="1">
          <tpl fld="4" item="2"/>
        </tpls>
      </query>
      <query mdx="[Podvrste osiguranja].[hPodvrsteOsiguranja].[Rizik].&amp;[117]">
        <tpls c="1">
          <tpl fld="4" item="3"/>
        </tpls>
      </query>
      <query mdx="[Podvrste osiguranja].[hPodvrsteOsiguranja].[Rizik].&amp;[98]">
        <tpls c="1">
          <tpl fld="4" item="4"/>
        </tpls>
      </query>
      <query mdx="[Podvrste osiguranja].[hPodvrsteOsiguranja].[Rizik].&amp;[110]">
        <tpls c="1">
          <tpl fld="4" item="5"/>
        </tpls>
      </query>
      <query mdx="[Podvrste osiguranja].[hPodvrsteOsiguranja].[Rizik].&amp;[120]">
        <tpls c="1">
          <tpl fld="4" item="6"/>
        </tpls>
      </query>
      <query mdx="[Rizici].[hSkupineRiziciOsiguranja].[Vrsta osiguranja].&amp;[23]">
        <tpls c="1">
          <tpl fld="6" item="1"/>
        </tpls>
      </query>
      <query mdx="[Godina Podatka].[Godina podatka].&amp;[2014]">
        <tpls c="1">
          <tpl fld="7" item="0"/>
        </tpls>
      </query>
      <query mdx="[Measures].[Broj novih osiguranja s jednokratnim plaćanjem premije]">
        <tpls c="1">
          <tpl fld="8" item="0"/>
        </tpls>
      </query>
      <query mdx="[Podvrste osiguranja].[hPodvrsteOsiguranja].[Rizik].&amp;[100]">
        <tpls c="1">
          <tpl fld="4" item="7"/>
        </tpls>
      </query>
      <query mdx="[Podvrste osiguranja].[hPodvrsteOsiguranja].[Rizik].&amp;[116]">
        <tpls c="1">
          <tpl fld="4" item="8"/>
        </tpls>
      </query>
      <query mdx="[Podvrste osiguranja].[hPodvrsteOsiguranja].[Rizik].&amp;[112]">
        <tpls c="1">
          <tpl fld="4" item="9"/>
        </tpls>
      </query>
      <query mdx="[Rizici].[hSkupineRiziciOsiguranja].[Vrsta osiguranja].&amp;[24]">
        <tpls c="1">
          <tpl fld="6" item="2"/>
        </tpls>
      </query>
      <query mdx="[Podvrste osiguranja].[hPodvrsteOsiguranja].[Rizik].&amp;[109]">
        <tpls c="1">
          <tpl fld="4" item="10"/>
        </tpls>
      </query>
      <query mdx="[Podvrste osiguranja].[hPodvrsteOsiguranja].[Rizik].&amp;[113]">
        <tpls c="1">
          <tpl fld="4" item="11"/>
        </tpls>
      </query>
      <query mdx="[Podvrste osiguranja].[hPodvrsteOsiguranja].[Rizik].&amp;[114]">
        <tpls c="1">
          <tpl fld="4" item="12"/>
        </tpls>
      </query>
      <query mdx="[Podvrste osiguranja].[hPodvrsteOsiguranja].[Rizik].&amp;[97]">
        <tpls c="1">
          <tpl fld="4" item="13"/>
        </tpls>
      </query>
      <query mdx="[Rizici].[hSkupineRiziciOsiguranja].[Vrsta osiguranja].&amp;[25]">
        <tpls c="1">
          <tpl fld="6" item="3"/>
        </tpls>
      </query>
      <query mdx="[Rizici].[hSkupineRiziciOsiguranja].[Vrsta osiguranja].&amp;[22]">
        <tpls c="1">
          <tpl fld="6" item="4"/>
        </tpls>
      </query>
      <query mdx="[Measures].[Zaračunata bruto premija novih osiguranja s jednokratnim plaćanjem premije]">
        <tpls c="1">
          <tpl fld="8" item="1"/>
        </tpls>
      </query>
      <query mdx="[Podvrste osiguranja].[hPodvrsteOsiguranja].[Rizik].&amp;[99]">
        <tpls c="1">
          <tpl fld="4" item="14"/>
        </tpls>
      </query>
      <query mdx="[Podvrste osiguranja].[hPodvrsteOsiguranja].[Rizik].&amp;[108]">
        <tpls c="1">
          <tpl fld="4" item="15"/>
        </tpls>
      </query>
      <query mdx="[Rizici].[hSkupineRiziciOsiguranja].[Vrsta osiguranja].&amp;[19]">
        <tpls c="1">
          <tpl fld="6" item="5"/>
        </tpls>
      </query>
      <query mdx="[Podvrste osiguranja].[hPodvrsteOsiguranja].[Rizik].&amp;[122]">
        <tpls c="1">
          <tpl fld="4" item="16"/>
        </tpls>
      </query>
      <query mdx="[Podvrste osiguranja].[hPodvrsteOsiguranja].[Rizik].&amp;[115]">
        <tpls c="1">
          <tpl fld="4" item="17"/>
        </tpls>
      </query>
      <query mdx="[Rizici].[hSkupineRiziciOsiguranja].[Vrsta osiguranja].&amp;[21]">
        <tpls c="1">
          <tpl fld="6" item="6"/>
        </tpls>
      </query>
      <query mdx="[Podvrste osiguranja].[hPodvrsteOsiguranja].[Rizik].&amp;[119]">
        <tpls c="1">
          <tpl fld="4" item="18"/>
        </tpls>
      </query>
      <query mdx="[Podvrste osiguranja].[hPodvrsteOsiguranja].[Rizik].&amp;[111]">
        <tpls c="1">
          <tpl fld="4" item="19"/>
        </tpls>
      </query>
      <query mdx="[Measures].[Broj novih osiguranja s višekratnim plaćanjem premije]">
        <tpls c="1">
          <tpl fld="8" item="2"/>
        </tpls>
      </query>
      <query mdx="[Rizici].[hSkupineRiziciOsiguranja].[Skupina osiguranja].&amp;[1]">
        <tpls c="1">
          <tpl fld="5" item="0"/>
        </tpls>
      </query>
      <query mdx="[Društva].[Hierarchy].[Društvo].&amp;[38]">
        <tpls c="1">
          <tpl fld="1" item="1"/>
        </tpls>
      </query>
      <query mdx="[Rizici].[hSkupineRiziciOsiguranja].[Vrsta osiguranja].&amp;[15]">
        <tpls c="1">
          <tpl fld="6" item="7"/>
        </tpls>
      </query>
      <query mdx="[Rizici].[hSkupineRiziciOsiguranja].[Vrsta osiguranja].&amp;[5]">
        <tpls c="1">
          <tpl fld="6" item="8"/>
        </tpls>
      </query>
      <query mdx="[Rizici].[hSkupineRiziciOsiguranja].[Vrsta osiguranja].&amp;[12]">
        <tpls c="1">
          <tpl fld="6" item="9"/>
        </tpls>
      </query>
      <query mdx="[Društva].[Hierarchy].[Društvo].&amp;[37]">
        <tpls c="1">
          <tpl fld="1" item="2"/>
        </tpls>
      </query>
      <query mdx="[Rizici].[hSkupineRiziciOsiguranja].[Vrsta osiguranja].&amp;[3]">
        <tpls c="1">
          <tpl fld="6" item="10"/>
        </tpls>
      </query>
      <query mdx="[Godina Podatka].[Godina podatka].[2014]">
        <tpls c="1">
          <tpl fld="7" item="0"/>
        </tpls>
      </query>
      <query mdx="[Measures].[Likvidirane štete bruto - rizici]">
        <tpls c="1">
          <tpl fld="8" item="3"/>
        </tpls>
      </query>
      <query mdx="[Measures].[Zaračunata bruto premija osiguranja- rizici]">
        <tpls c="1">
          <tpl fld="8" item="4"/>
        </tpls>
      </query>
      <query mdx="[Skupine osiguranja].[Skupina osiguranja].[Život]">
        <tpls c="1">
          <tpl fld="9" item="0"/>
        </tpls>
      </query>
      <query mdx="[Rizici].[hSkupineRiziciOsiguranja].[Sve]">
        <tpls c="1">
          <tpl hier="54" item="4294967295"/>
        </tpls>
      </query>
      <query mdx="[Rizici].[hSkupineRiziciOsiguranja].[Vrsta osiguranja].&amp;[6]">
        <tpls c="1">
          <tpl fld="6" item="11"/>
        </tpls>
      </query>
      <query mdx="[Skupine osiguranja].[Skupina osiguranja].[Sve]">
        <tpls c="1">
          <tpl hier="60" item="4294967295"/>
        </tpls>
      </query>
      <query mdx="[Rizici].[hSkupineRiziciOsiguranja].[Vrsta osiguranja].&amp;[11]">
        <tpls c="1">
          <tpl fld="6" item="12"/>
        </tpls>
      </query>
      <query mdx="[Društva].[Hierarchy].[Društvo].&amp;[197]">
        <tpls c="1">
          <tpl fld="1" item="3"/>
        </tpls>
      </query>
      <query mdx="[Rizici].[hSkupineRiziciOsiguranja].[Vrsta osiguranja].&amp;[10]">
        <tpls c="1">
          <tpl fld="6" item="13"/>
        </tpls>
      </query>
      <query mdx="[Rizici].[hSkupineRiziciOsiguranja].[Vrsta osiguranja].&amp;[13]">
        <tpls c="1">
          <tpl fld="6" item="14"/>
        </tpls>
      </query>
      <query mdx="[Rizici].[hSkupineRiziciOsiguranja].[Skupina osiguranja].&amp;[2]">
        <tpls c="1">
          <tpl fld="5" item="1"/>
        </tpls>
      </query>
      <query mdx="[Measures].[Broj osiguranja- rizici]">
        <tpls c="1">
          <tpl fld="8" item="5"/>
        </tpls>
      </query>
      <query mdx="[Rizici].[hSkupineRiziciOsiguranja].[Skupina osiguranja].[Život]">
        <tpls c="1">
          <tpl fld="5" item="1"/>
        </tpls>
      </query>
      <query mdx="[Rizici].[hSkupineRiziciOsiguranja].[Vrsta osiguranja].&amp;[18]">
        <tpls c="1">
          <tpl fld="6" item="15"/>
        </tpls>
      </query>
      <query mdx="[Rizici].[hSkupineRiziciOsiguranja].[Skupina osiguranja].[Neživot]">
        <tpls c="1">
          <tpl fld="5" item="0"/>
        </tpls>
      </query>
      <query mdx="[Rizici].[hSkupineRiziciOsiguranja].[Vrsta osiguranja].&amp;[14]">
        <tpls c="1">
          <tpl fld="6" item="16"/>
        </tpls>
      </query>
      <query mdx="[Rizici].[hSkupineRiziciOsiguranja].[Vrsta osiguranja].&amp;[4]">
        <tpls c="1">
          <tpl fld="6" item="17"/>
        </tpls>
      </query>
      <query mdx="[Skupine osiguranja].[Skupina osiguranja].[Neživot]">
        <tpls c="1">
          <tpl fld="9" item="1"/>
        </tpls>
      </query>
      <query mdx="[Rizici].[hSkupineRiziciOsiguranja].[Vrsta osiguranja].&amp;[9]">
        <tpls c="1">
          <tpl fld="6" item="18"/>
        </tpls>
      </query>
      <query mdx="[Rizici].[hSkupineRiziciOsiguranja].[Vrsta osiguranja].&amp;[17]">
        <tpls c="1">
          <tpl fld="6" item="19"/>
        </tpls>
      </query>
      <query mdx="[Rizici].[hSkupineRiziciOsiguranja].[Vrsta osiguranja].&amp;[16]">
        <tpls c="1">
          <tpl fld="6" item="20"/>
        </tpls>
      </query>
      <query mdx="[Rizici].[hSkupineRiziciOsiguranja].[Vrsta osiguranja].&amp;[8]">
        <tpls c="1">
          <tpl fld="6" item="21"/>
        </tpls>
      </query>
      <query mdx="[Rizici].[hSkupineRiziciOsiguranja].[Vrsta osiguranja].&amp;[1]">
        <tpls c="1">
          <tpl fld="6" item="22"/>
        </tpls>
      </query>
      <query mdx="[Rizici].[hSkupineRiziciOsiguranja].[Vrsta osiguranja].&amp;[7]">
        <tpls c="1">
          <tpl fld="6" item="23"/>
        </tpls>
      </query>
      <query mdx="[Rizici].[hSkupineRiziciOsiguranja].[Vrsta osiguranja].&amp;[2]">
        <tpls c="1">
          <tpl fld="6" item="24"/>
        </tpls>
      </query>
      <query mdx="[Measures].[Broj šteta - rizici]">
        <tpls c="1">
          <tpl fld="8" item="6"/>
        </tpls>
      </query>
      <query mdx="[Društva].[Hierarchy].[All]">
        <tpls c="1">
          <tpl hier="22" item="4294967295"/>
        </tpls>
      </query>
      <query mdx="[Društva].[Hierarchy].[Društvo].&amp;[16]">
        <tpls c="1">
          <tpl fld="1" item="4"/>
        </tpls>
      </query>
      <query mdx="[Društva].[Hierarchy].[Društvo].&amp;[36]">
        <tpls c="1">
          <tpl fld="1" item="5"/>
        </tpls>
      </query>
      <query mdx="[Društva].[Hierarchy].[Društvo].&amp;[40]">
        <tpls c="1">
          <tpl fld="1" item="6"/>
        </tpls>
      </query>
      <query mdx="[Društva].[Hierarchy].[Društvo].&amp;[32]">
        <tpls c="1">
          <tpl fld="1" item="7"/>
        </tpls>
      </query>
      <query mdx="[Društva].[Hierarchy].[Društvo].&amp;[30]">
        <tpls c="1">
          <tpl fld="1" item="8"/>
        </tpls>
      </query>
      <query mdx="[Društva].[Hierarchy].[Društvo].&amp;[8]">
        <tpls c="1">
          <tpl fld="1" item="9"/>
        </tpls>
      </query>
      <query mdx="[Društva].[Hierarchy].[Društvo].&amp;[23]">
        <tpls c="1">
          <tpl fld="1" item="10"/>
        </tpls>
      </query>
      <query mdx="[Društva].[Hierarchy].[Društvo].&amp;[31]">
        <tpls c="1">
          <tpl fld="1" item="11"/>
        </tpls>
      </query>
      <query mdx="[Društva].[Hierarchy].[Društvo].&amp;[5]">
        <tpls c="1">
          <tpl fld="1" item="12"/>
        </tpls>
      </query>
      <query mdx="[Društva].[Hierarchy].[Društvo].&amp;[33]">
        <tpls c="1">
          <tpl fld="1" item="13"/>
        </tpls>
      </query>
      <query mdx="[Društva].[Hierarchy].[Društvo].&amp;[20]">
        <tpls c="1">
          <tpl fld="1" item="14"/>
        </tpls>
      </query>
      <query mdx="[Društva].[Hierarchy].[Društvo].&amp;[25]">
        <tpls c="1">
          <tpl fld="1" item="15"/>
        </tpls>
      </query>
      <query mdx="[Društva].[Hierarchy].[Društvo].&amp;[10]">
        <tpls c="1">
          <tpl fld="1" item="16"/>
        </tpls>
      </query>
      <query mdx="[Društva].[Hierarchy].[Društvo].&amp;[18]">
        <tpls c="1">
          <tpl fld="1" item="17"/>
        </tpls>
      </query>
      <query mdx="[Društva].[Hierarchy].[Društvo].&amp;[41]">
        <tpls c="1">
          <tpl fld="1" item="18"/>
        </tpls>
      </query>
      <query mdx="[Društva].[Hierarchy].[Društvo].&amp;[15]">
        <tpls c="1">
          <tpl fld="1" item="19"/>
        </tpls>
      </query>
      <query mdx="[Društva].[Hierarchy].[Društvo].&amp;[29]">
        <tpls c="1">
          <tpl fld="1" item="20"/>
        </tpls>
      </query>
      <query mdx="[Društva].[Hierarchy].[Društvo].&amp;[12]">
        <tpls c="1">
          <tpl fld="1" item="21"/>
        </tpls>
      </query>
      <query mdx="[Društva].[Hierarchy].[Društvo].&amp;[39]">
        <tpls c="1">
          <tpl fld="1" item="22"/>
        </tpls>
      </query>
      <query mdx="[Društva].[Hierarchy].[Društvo].&amp;[34]">
        <tpls c="1">
          <tpl fld="1" item="23"/>
        </tpls>
      </query>
      <query mdx="[Društva].[Hierarchy].[Društvo].&amp;[35]">
        <tpls c="1">
          <tpl fld="1" item="24"/>
        </tpls>
      </query>
      <query mdx="[Društva].[Hierarchy].[Društvo].&amp;[14]">
        <tpls c="1">
          <tpl fld="1" item="25"/>
        </tpls>
      </query>
      <query mdx="[Društva].[Hierarchy].[Društvo].&amp;[6]">
        <tpls c="1">
          <tpl fld="1" item="26"/>
        </tpls>
      </query>
      <query mdx="[Godina Podatka].[Godina podatka].[2013]">
        <tpls c="1">
          <tpl fld="7" item="1"/>
        </tpls>
      </query>
      <query mdx="[Rizici].[hSkupineRiziciOsiguranja].[Rizik].&amp;[94]">
        <tpls c="1">
          <tpl fld="10" item="0"/>
        </tpls>
      </query>
      <query mdx="[Rizici].[hSkupineRiziciOsiguranja].[Rizik].&amp;[75]">
        <tpls c="1">
          <tpl fld="10" item="1"/>
        </tpls>
      </query>
      <query mdx="[Rizici].[hSkupineRiziciOsiguranja].[Rizik].&amp;[2]">
        <tpls c="1">
          <tpl fld="10" item="2"/>
        </tpls>
      </query>
      <query mdx="[Rizici].[hSkupineRiziciOsiguranja].[Rizik].&amp;[61]">
        <tpls c="1">
          <tpl fld="10" item="3"/>
        </tpls>
      </query>
      <query mdx="[Rizici].[hSkupineRiziciOsiguranja].[Rizik].&amp;[84]">
        <tpls c="1">
          <tpl fld="10" item="4"/>
        </tpls>
      </query>
      <query mdx="[Rizici].[hSkupineRiziciOsiguranja].[Rizik].&amp;[120]">
        <tpls c="1">
          <tpl fld="10" item="5"/>
        </tpls>
      </query>
      <query mdx="[Rizici].[hSkupineRiziciOsiguranja].[Rizik].&amp;[66]">
        <tpls c="1">
          <tpl fld="10" item="6"/>
        </tpls>
      </query>
      <query mdx="[Vrste osiguranja].[hSkupineVrsteOsiguranja].[Vrsta osiguranja].&amp;[21]">
        <tpls c="1">
          <tpl fld="12" item="0"/>
        </tpls>
      </query>
      <query mdx="[Rizici].[hSkupineRiziciOsiguranja].[Rizik].&amp;[44]">
        <tpls c="1">
          <tpl fld="10" item="7"/>
        </tpls>
      </query>
      <query mdx="[Vrste osiguranja].[hSkupineVrsteOsiguranja].[Vrsta osiguranja].&amp;[12]">
        <tpls c="1">
          <tpl fld="12" item="1"/>
        </tpls>
      </query>
      <query mdx="[Rizici].[hSkupineRiziciOsiguranja].[Rizik].&amp;[19]">
        <tpls c="1">
          <tpl fld="10" item="8"/>
        </tpls>
      </query>
      <query mdx="[Rizici].[hSkupineRiziciOsiguranja].[Rizik].&amp;[16]">
        <tpls c="1">
          <tpl fld="10" item="9"/>
        </tpls>
      </query>
      <query mdx="[Rizici].[hSkupineRiziciOsiguranja].[Rizik].&amp;[88]">
        <tpls c="1">
          <tpl fld="10" item="10"/>
        </tpls>
      </query>
      <query mdx="[Rizici].[hSkupineRiziciOsiguranja].[Rizik].&amp;[82]">
        <tpls c="1">
          <tpl fld="10" item="11"/>
        </tpls>
      </query>
      <query mdx="[Vrste osiguranja].[hSkupineVrsteOsiguranja].[Skupina osiguranja].&amp;[1]">
        <tpls c="1">
          <tpl fld="11" item="0"/>
        </tpls>
      </query>
      <query mdx="[Rizici].[hSkupineRiziciOsiguranja].[Rizik].&amp;[91]">
        <tpls c="1">
          <tpl fld="10" item="12"/>
        </tpls>
      </query>
      <query mdx="[Rizici].[hSkupineRiziciOsiguranja].[Rizik].&amp;[48]">
        <tpls c="1">
          <tpl fld="10" item="13"/>
        </tpls>
      </query>
      <query mdx="[Rizici].[hSkupineRiziciOsiguranja].[Rizik].&amp;[42]">
        <tpls c="1">
          <tpl fld="10" item="14"/>
        </tpls>
      </query>
      <query mdx="[Rizici].[hSkupineRiziciOsiguranja].[Rizik].&amp;[83]">
        <tpls c="1">
          <tpl fld="10" item="15"/>
        </tpls>
      </query>
      <query mdx="[Rizici].[hSkupineRiziciOsiguranja].[Rizik].&amp;[59]">
        <tpls c="1">
          <tpl fld="10" item="16"/>
        </tpls>
      </query>
      <query mdx="[Rizici].[hSkupineRiziciOsiguranja].[Rizik].&amp;[79]">
        <tpls c="1">
          <tpl fld="10" item="17"/>
        </tpls>
      </query>
      <query mdx="[Rizici].[hSkupineRiziciOsiguranja].[Rizik].&amp;[73]">
        <tpls c="1">
          <tpl fld="10" item="18"/>
        </tpls>
      </query>
      <query mdx="[Vrste osiguranja].[hSkupineVrsteOsiguranja].[Vrsta osiguranja].&amp;[1]">
        <tpls c="1">
          <tpl fld="12" item="2"/>
        </tpls>
      </query>
      <query mdx="[Rizici].[hSkupineRiziciOsiguranja].[Rizik].&amp;[96]">
        <tpls c="1">
          <tpl fld="10" item="19"/>
        </tpls>
      </query>
      <query mdx="[Rizici].[hSkupineRiziciOsiguranja].[Rizik].&amp;[116]">
        <tpls c="1">
          <tpl fld="10" item="20"/>
        </tpls>
      </query>
      <query mdx="[Rizici].[hSkupineRiziciOsiguranja].[Rizik].&amp;[98]">
        <tpls c="1">
          <tpl fld="10" item="21"/>
        </tpls>
      </query>
      <query mdx="[Rizici].[hSkupineRiziciOsiguranja].[Rizik].&amp;[113]">
        <tpls c="1">
          <tpl fld="10" item="22"/>
        </tpls>
      </query>
      <query mdx="[Rizici].[hSkupineRiziciOsiguranja].[Rizik].&amp;[50]">
        <tpls c="1">
          <tpl fld="10" item="23"/>
        </tpls>
      </query>
      <query mdx="[Rizici].[hSkupineRiziciOsiguranja].[Rizik].&amp;[5]">
        <tpls c="1">
          <tpl fld="10" item="24"/>
        </tpls>
      </query>
      <query mdx="[Rizici].[hSkupineRiziciOsiguranja].[Rizik].&amp;[23]">
        <tpls c="1">
          <tpl fld="10" item="25"/>
        </tpls>
      </query>
      <query mdx="[Rizici].[hSkupineRiziciOsiguranja].[Rizik].&amp;[112]">
        <tpls c="1">
          <tpl fld="10" item="26"/>
        </tpls>
      </query>
      <query mdx="[Rizici].[hSkupineRiziciOsiguranja].[Rizik].&amp;[76]">
        <tpls c="1">
          <tpl fld="10" item="27"/>
        </tpls>
      </query>
      <query mdx="[Rizici].[hSkupineRiziciOsiguranja].[Rizik].&amp;[80]">
        <tpls c="1">
          <tpl fld="10" item="28"/>
        </tpls>
      </query>
      <query mdx="[Rizici].[hSkupineRiziciOsiguranja].[Rizik].&amp;[6]">
        <tpls c="1">
          <tpl fld="10" item="29"/>
        </tpls>
      </query>
      <query mdx="[Rizici].[hSkupineRiziciOsiguranja].[Rizik].&amp;[60]">
        <tpls c="1">
          <tpl fld="10" item="30"/>
        </tpls>
      </query>
      <query mdx="[Rizici].[hSkupineRiziciOsiguranja].[Rizik].&amp;[28]">
        <tpls c="1">
          <tpl fld="10" item="31"/>
        </tpls>
      </query>
      <query mdx="[Vrste osiguranja].[hSkupineVrsteOsiguranja].[Vrsta osiguranja].&amp;[19]">
        <tpls c="1">
          <tpl fld="12" item="3"/>
        </tpls>
      </query>
      <query mdx="[Rizici].[hSkupineRiziciOsiguranja].[Rizik].&amp;[122]">
        <tpls c="1">
          <tpl fld="10" item="32"/>
        </tpls>
      </query>
      <query mdx="[Rizici].[hSkupineRiziciOsiguranja].[Rizik].&amp;[109]">
        <tpls c="1">
          <tpl fld="10" item="33"/>
        </tpls>
      </query>
      <query mdx="[Rizici].[hSkupineRiziciOsiguranja].[Rizik].&amp;[9]">
        <tpls c="1">
          <tpl fld="10" item="34"/>
        </tpls>
      </query>
      <query mdx="[Rizici].[hSkupineRiziciOsiguranja].[Rizik].&amp;[29]">
        <tpls c="1">
          <tpl fld="10" item="35"/>
        </tpls>
      </query>
      <query mdx="[Rizici].[hSkupineRiziciOsiguranja].[Rizik].&amp;[10]">
        <tpls c="1">
          <tpl fld="10" item="36"/>
        </tpls>
      </query>
      <query mdx="[Rizici].[hSkupineRiziciOsiguranja].[Rizik].&amp;[21]">
        <tpls c="1">
          <tpl fld="10" item="37"/>
        </tpls>
      </query>
      <query mdx="[Rizici].[hSkupineRiziciOsiguranja].[Rizik].&amp;[8]">
        <tpls c="1">
          <tpl fld="10" item="38"/>
        </tpls>
      </query>
      <query mdx="[Rizici].[hSkupineRiziciOsiguranja].[Rizik].&amp;[36]">
        <tpls c="1">
          <tpl fld="10" item="39"/>
        </tpls>
      </query>
      <query mdx="[Rizici].[hSkupineRiziciOsiguranja].[Rizik].&amp;[64]">
        <tpls c="1">
          <tpl fld="10" item="40"/>
        </tpls>
      </query>
      <query mdx="[Rizici].[hSkupineRiziciOsiguranja].[Rizik].&amp;[70]">
        <tpls c="1">
          <tpl fld="10" item="41"/>
        </tpls>
      </query>
      <query mdx="[Rizici].[hSkupineRiziciOsiguranja].[Rizik].&amp;[20]">
        <tpls c="1">
          <tpl fld="10" item="42"/>
        </tpls>
      </query>
      <query mdx="[Rizici].[hSkupineRiziciOsiguranja].[Rizik].&amp;[89]">
        <tpls c="1">
          <tpl fld="10" item="43"/>
        </tpls>
      </query>
      <query mdx="[Vrste osiguranja].[hSkupineVrsteOsiguranja].[Vrsta osiguranja].&amp;[14]">
        <tpls c="1">
          <tpl fld="12" item="4"/>
        </tpls>
      </query>
      <query mdx="[Godina Podatka].[Godina podatka].&amp;[2013]">
        <tpls c="1">
          <tpl fld="7" item="1"/>
        </tpls>
      </query>
      <query mdx="[Rizici].[hSkupineRiziciOsiguranja].[Rizik].&amp;[69]">
        <tpls c="1">
          <tpl fld="10" item="44"/>
        </tpls>
      </query>
      <query mdx="[Rizici].[hSkupineRiziciOsiguranja].[Rizik].&amp;[114]">
        <tpls c="1">
          <tpl fld="10" item="45"/>
        </tpls>
      </query>
      <query mdx="[Rizici].[hSkupineRiziciOsiguranja].[Rizik].&amp;[81]">
        <tpls c="1">
          <tpl fld="10" item="46"/>
        </tpls>
      </query>
      <query mdx="[Rizici].[hSkupineRiziciOsiguranja].[Rizik].&amp;[62]">
        <tpls c="1">
          <tpl fld="10" item="47"/>
        </tpls>
      </query>
      <query mdx="[Rizici].[hSkupineRiziciOsiguranja].[Rizik].&amp;[51]">
        <tpls c="1">
          <tpl fld="10" item="48"/>
        </tpls>
      </query>
      <query mdx="[Rizici].[hSkupineRiziciOsiguranja].[Rizik].&amp;[110]">
        <tpls c="1">
          <tpl fld="10" item="49"/>
        </tpls>
      </query>
      <query mdx="[Rizici].[hSkupineRiziciOsiguranja].[Rizik].&amp;[7]">
        <tpls c="1">
          <tpl fld="10" item="50"/>
        </tpls>
      </query>
      <query mdx="[Rizici].[hSkupineRiziciOsiguranja].[Rizik].&amp;[32]">
        <tpls c="1">
          <tpl fld="10" item="51"/>
        </tpls>
      </query>
      <query mdx="[Rizici].[hSkupineRiziciOsiguranja].[Rizik].&amp;[97]">
        <tpls c="1">
          <tpl fld="10" item="52"/>
        </tpls>
      </query>
      <query mdx="[Rizici].[hSkupineRiziciOsiguranja].[Rizik].&amp;[58]">
        <tpls c="1">
          <tpl fld="10" item="53"/>
        </tpls>
      </query>
      <query mdx="[Rizici].[hSkupineRiziciOsiguranja].[Rizik].&amp;[4]">
        <tpls c="1">
          <tpl fld="10" item="54"/>
        </tpls>
      </query>
      <query mdx="[Rizici].[hSkupineRiziciOsiguranja].[Rizik].&amp;[49]">
        <tpls c="1">
          <tpl fld="10" item="55"/>
        </tpls>
      </query>
      <query mdx="[Rizici].[hSkupineRiziciOsiguranja].[Rizik].&amp;[15]">
        <tpls c="1">
          <tpl fld="10" item="56"/>
        </tpls>
      </query>
      <query mdx="[Rizici].[hSkupineRiziciOsiguranja].[Rizik].&amp;[85]">
        <tpls c="1">
          <tpl fld="10" item="57"/>
        </tpls>
      </query>
      <query mdx="[Vrste osiguranja].[hSkupineVrsteOsiguranja].[Vrsta osiguranja].&amp;[4]">
        <tpls c="1">
          <tpl fld="12" item="5"/>
        </tpls>
      </query>
      <query mdx="[Rizici].[hSkupineRiziciOsiguranja].[Rizik].&amp;[25]">
        <tpls c="1">
          <tpl fld="10" item="58"/>
        </tpls>
      </query>
      <query mdx="[Rizici].[hSkupineRiziciOsiguranja].[Rizik].&amp;[78]">
        <tpls c="1">
          <tpl fld="10" item="59"/>
        </tpls>
      </query>
      <query mdx="[Rizici].[hSkupineRiziciOsiguranja].[Rizik].&amp;[86]">
        <tpls c="1">
          <tpl fld="10" item="60"/>
        </tpls>
      </query>
      <query mdx="[Rizici].[hSkupineRiziciOsiguranja].[Rizik].&amp;[22]">
        <tpls c="1">
          <tpl fld="10" item="61"/>
        </tpls>
      </query>
      <query mdx="[Rizici].[hSkupineRiziciOsiguranja].[Rizik].&amp;[3]">
        <tpls c="1">
          <tpl fld="10" item="62"/>
        </tpls>
      </query>
      <query mdx="[Rizici].[hSkupineRiziciOsiguranja].[Rizik].&amp;[65]">
        <tpls c="1">
          <tpl fld="10" item="63"/>
        </tpls>
      </query>
      <query mdx="[Rizici].[hSkupineRiziciOsiguranja].[Rizik].&amp;[17]">
        <tpls c="1">
          <tpl fld="10" item="64"/>
        </tpls>
      </query>
      <query mdx="[Rizici].[hSkupineRiziciOsiguranja].[Rizik].&amp;[119]">
        <tpls c="1">
          <tpl fld="10" item="65"/>
        </tpls>
      </query>
      <query mdx="[Rizici].[hSkupineRiziciOsiguranja].[Rizik].&amp;[12]">
        <tpls c="1">
          <tpl fld="10" item="66"/>
        </tpls>
      </query>
      <query mdx="[Rizici].[hSkupineRiziciOsiguranja].[Rizik].&amp;[46]">
        <tpls c="1">
          <tpl fld="10" item="67"/>
        </tpls>
      </query>
      <query mdx="[Rizici].[hSkupineRiziciOsiguranja].[Rizik].&amp;[14]">
        <tpls c="1">
          <tpl fld="10" item="68"/>
        </tpls>
      </query>
      <query mdx="[Rizici].[hSkupineRiziciOsiguranja].[Rizik].&amp;[77]">
        <tpls c="1">
          <tpl fld="10" item="69"/>
        </tpls>
      </query>
      <query mdx="[Rizici].[hSkupineRiziciOsiguranja].[Rizik].&amp;[54]">
        <tpls c="1">
          <tpl fld="10" item="70"/>
        </tpls>
      </query>
      <query mdx="[Rizici].[hSkupineRiziciOsiguranja].[Rizik].&amp;[38]">
        <tpls c="1">
          <tpl fld="10" item="71"/>
        </tpls>
      </query>
      <query mdx="[Rizici].[hSkupineRiziciOsiguranja].[Rizik].&amp;[53]">
        <tpls c="1">
          <tpl fld="10" item="72"/>
        </tpls>
      </query>
      <query mdx="[Rizici].[hSkupineRiziciOsiguranja].[Rizik].&amp;[33]">
        <tpls c="1">
          <tpl fld="10" item="73"/>
        </tpls>
      </query>
      <query mdx="[Rizici].[hSkupineRiziciOsiguranja].[Rizik].&amp;[56]">
        <tpls c="1">
          <tpl fld="10" item="74"/>
        </tpls>
      </query>
      <query mdx="[Rizici].[hSkupineRiziciOsiguranja].[Rizik].&amp;[57]">
        <tpls c="1">
          <tpl fld="10" item="75"/>
        </tpls>
      </query>
      <query mdx="[Rizici].[hSkupineRiziciOsiguranja].[Rizik].&amp;[100]">
        <tpls c="1">
          <tpl fld="10" item="76"/>
        </tpls>
      </query>
      <query mdx="[Rizici].[hSkupineRiziciOsiguranja].[Rizik].&amp;[87]">
        <tpls c="1">
          <tpl fld="10" item="77"/>
        </tpls>
      </query>
      <query mdx="[Rizici].[hSkupineRiziciOsiguranja].[Rizik].&amp;[55]">
        <tpls c="1">
          <tpl fld="10" item="78"/>
        </tpls>
      </query>
      <query mdx="[Rizici].[hSkupineRiziciOsiguranja].[Rizik].&amp;[31]">
        <tpls c="1">
          <tpl fld="10" item="79"/>
        </tpls>
      </query>
      <query mdx="[Rizici].[hSkupineRiziciOsiguranja].[Rizik].&amp;[24]">
        <tpls c="1">
          <tpl fld="10" item="80"/>
        </tpls>
      </query>
      <query mdx="[Rizici].[hSkupineRiziciOsiguranja].[Rizik].&amp;[115]">
        <tpls c="1">
          <tpl fld="10" item="81"/>
        </tpls>
      </query>
      <query mdx="[Rizici].[hSkupineRiziciOsiguranja].[Rizik].&amp;[117]">
        <tpls c="1">
          <tpl fld="10" item="82"/>
        </tpls>
      </query>
      <query mdx="[Rizici].[hSkupineRiziciOsiguranja].[Rizik].&amp;[40]">
        <tpls c="1">
          <tpl fld="10" item="83"/>
        </tpls>
      </query>
      <query mdx="[Rizici].[hSkupineRiziciOsiguranja].[Rizik].&amp;[90]">
        <tpls c="1">
          <tpl fld="10" item="84"/>
        </tpls>
      </query>
      <query mdx="[Rizici].[hSkupineRiziciOsiguranja].[Rizik].&amp;[74]">
        <tpls c="1">
          <tpl fld="10" item="85"/>
        </tpls>
      </query>
      <query mdx="[Rizici].[hSkupineRiziciOsiguranja].[Rizik].&amp;[39]">
        <tpls c="1">
          <tpl fld="10" item="86"/>
        </tpls>
      </query>
      <query mdx="[Rizici].[hSkupineRiziciOsiguranja].[Rizik].&amp;[35]">
        <tpls c="1">
          <tpl fld="10" item="87"/>
        </tpls>
      </query>
      <query mdx="[Rizici].[hSkupineRiziciOsiguranja].[Rizik].&amp;[108]">
        <tpls c="1">
          <tpl fld="10" item="88"/>
        </tpls>
      </query>
      <query mdx="[Vrste osiguranja].[hSkupineVrsteOsiguranja].[Vrsta osiguranja].&amp;[22]">
        <tpls c="1">
          <tpl fld="12" item="6"/>
        </tpls>
      </query>
      <query mdx="[Rizici].[hSkupineRiziciOsiguranja].[Rizik].&amp;[93]">
        <tpls c="1">
          <tpl fld="10" item="89"/>
        </tpls>
      </query>
      <query mdx="[Rizici].[hSkupineRiziciOsiguranja].[Rizik].&amp;[30]">
        <tpls c="1">
          <tpl fld="10" item="90"/>
        </tpls>
      </query>
      <query mdx="[Vrste osiguranja].[hSkupineVrsteOsiguranja].[Vrsta osiguranja].&amp;[16]">
        <tpls c="1">
          <tpl fld="12" item="7"/>
        </tpls>
      </query>
      <query mdx="[Rizici].[hSkupineRiziciOsiguranja].[Rizik].&amp;[68]">
        <tpls c="1">
          <tpl fld="10" item="91"/>
        </tpls>
      </query>
      <query mdx="[Rizici].[hSkupineRiziciOsiguranja].[Rizik].&amp;[63]">
        <tpls c="1">
          <tpl fld="10" item="92"/>
        </tpls>
      </query>
      <query mdx="[Rizici].[hSkupineRiziciOsiguranja].[Rizik].&amp;[118]">
        <tpls c="1">
          <tpl fld="10" item="93"/>
        </tpls>
      </query>
      <query mdx="[Rizici].[hSkupineRiziciOsiguranja].[Rizik].&amp;[1]">
        <tpls c="1">
          <tpl fld="10" item="94"/>
        </tpls>
      </query>
      <query mdx="[Vrste osiguranja].[hSkupineVrsteOsiguranja].[Vrsta osiguranja].&amp;[11]">
        <tpls c="1">
          <tpl fld="12" item="8"/>
        </tpls>
      </query>
      <query mdx="[Vrste osiguranja].[hSkupineVrsteOsiguranja].[Vrsta osiguranja].&amp;[25]">
        <tpls c="1">
          <tpl fld="12" item="9"/>
        </tpls>
      </query>
      <query mdx="[Rizici].[hSkupineRiziciOsiguranja].[Rizik].&amp;[121]">
        <tpls c="1">
          <tpl fld="10" item="95"/>
        </tpls>
      </query>
      <query mdx="[Rizici].[hSkupineRiziciOsiguranja].[Rizik].&amp;[95]">
        <tpls c="1">
          <tpl fld="10" item="96"/>
        </tpls>
      </query>
      <query mdx="[Rizici].[hSkupineRiziciOsiguranja].[Rizik].&amp;[34]">
        <tpls c="1">
          <tpl fld="10" item="97"/>
        </tpls>
      </query>
      <query mdx="[Rizici].[hSkupineRiziciOsiguranja].[Rizik].&amp;[27]">
        <tpls c="1">
          <tpl fld="10" item="98"/>
        </tpls>
      </query>
      <query mdx="[Rizici].[hSkupineRiziciOsiguranja].[Rizik].&amp;[52]">
        <tpls c="1">
          <tpl fld="10" item="99"/>
        </tpls>
      </query>
      <query mdx="[Vrste osiguranja].[hSkupineVrsteOsiguranja].[Vrsta osiguranja].&amp;[5]">
        <tpls c="1">
          <tpl fld="12" item="10"/>
        </tpls>
      </query>
      <query mdx="[Rizici].[hSkupineRiziciOsiguranja].[Rizik].&amp;[67]">
        <tpls c="1">
          <tpl fld="10" item="100"/>
        </tpls>
      </query>
      <query mdx="[Vrste osiguranja].[hSkupineVrsteOsiguranja].[Vrsta osiguranja].&amp;[6]">
        <tpls c="1">
          <tpl fld="12" item="11"/>
        </tpls>
      </query>
      <query mdx="[Vrste osiguranja].[hSkupineVrsteOsiguranja].[Vrsta osiguranja].&amp;[8]">
        <tpls c="1">
          <tpl fld="12" item="12"/>
        </tpls>
      </query>
      <query mdx="[Vrste osiguranja].[hSkupineVrsteOsiguranja].[Vrsta osiguranja].&amp;[9]">
        <tpls c="1">
          <tpl fld="12" item="13"/>
        </tpls>
      </query>
      <query mdx="[Rizici].[hSkupineRiziciOsiguranja].[Rizik].&amp;[26]">
        <tpls c="1">
          <tpl fld="10" item="101"/>
        </tpls>
      </query>
      <query mdx="[Rizici].[hSkupineRiziciOsiguranja].[Rizik].&amp;[37]">
        <tpls c="1">
          <tpl fld="10" item="102"/>
        </tpls>
      </query>
      <query mdx="[Rizici].[hSkupineRiziciOsiguranja].[Rizik].&amp;[43]">
        <tpls c="1">
          <tpl fld="10" item="103"/>
        </tpls>
      </query>
      <query mdx="[Rizici].[hSkupineRiziciOsiguranja].[Rizik].&amp;[45]">
        <tpls c="1">
          <tpl fld="10" item="104"/>
        </tpls>
      </query>
      <query mdx="[Rizici].[hSkupineRiziciOsiguranja].[Rizik].&amp;[111]">
        <tpls c="1">
          <tpl fld="10" item="105"/>
        </tpls>
      </query>
      <query mdx="[Rizici].[hSkupineRiziciOsiguranja].[Rizik].&amp;[41]">
        <tpls c="1">
          <tpl fld="10" item="106"/>
        </tpls>
      </query>
      <query mdx="[Rizici].[hSkupineRiziciOsiguranja].[Rizik].&amp;[47]">
        <tpls c="1">
          <tpl fld="10" item="107"/>
        </tpls>
      </query>
      <query mdx="[Rizici].[hSkupineRiziciOsiguranja].[Rizik].&amp;[72]">
        <tpls c="1">
          <tpl fld="10" item="108"/>
        </tpls>
      </query>
      <query mdx="[Rizici].[hSkupineRiziciOsiguranja].[Rizik].&amp;[18]">
        <tpls c="1">
          <tpl fld="10" item="109"/>
        </tpls>
      </query>
      <query mdx="[Rizici].[hSkupineRiziciOsiguranja].[Rizik].&amp;[71]">
        <tpls c="1">
          <tpl fld="10" item="110"/>
        </tpls>
      </query>
      <query mdx="[Vrste osiguranja].[hSkupineVrsteOsiguranja].[Vrsta osiguranja].&amp;[24]">
        <tpls c="1">
          <tpl fld="12" item="14"/>
        </tpls>
      </query>
      <query mdx="[Vrste osiguranja].[hSkupineVrsteOsiguranja].[Vrsta osiguranja].&amp;[17]">
        <tpls c="1">
          <tpl fld="12" item="15"/>
        </tpls>
      </query>
      <query mdx="[Rizici].[hSkupineRiziciOsiguranja].[Rizik].&amp;[99]">
        <tpls c="1">
          <tpl fld="10" item="111"/>
        </tpls>
      </query>
      <query mdx="[Vrste osiguranja].[hSkupineVrsteOsiguranja].[Vrsta osiguranja].&amp;[20]">
        <tpls c="1">
          <tpl fld="12" item="16"/>
        </tpls>
      </query>
      <query mdx="[Vrste osiguranja].[hSkupineVrsteOsiguranja].[Vrsta osiguranja].&amp;[7]">
        <tpls c="1">
          <tpl fld="12" item="17"/>
        </tpls>
      </query>
      <query mdx="[Vrste osiguranja].[hSkupineVrsteOsiguranja].[Vrsta osiguranja].&amp;[2]">
        <tpls c="1">
          <tpl fld="12" item="18"/>
        </tpls>
      </query>
      <query mdx="[Vrste osiguranja].[hSkupineVrsteOsiguranja].[Skupina osiguranja].&amp;[2]">
        <tpls c="1">
          <tpl fld="11" item="1"/>
        </tpls>
      </query>
      <query mdx="[Vrste osiguranja].[hSkupineVrsteOsiguranja].[Sve]">
        <tpls c="1">
          <tpl hier="68" item="4294967295"/>
        </tpls>
      </query>
      <query mdx="[Vrste osiguranja].[hSkupineVrsteOsiguranja].[Vrsta osiguranja].&amp;[10]">
        <tpls c="1">
          <tpl fld="12" item="19"/>
        </tpls>
      </query>
      <query mdx="[Vrste osiguranja].[hSkupineVrsteOsiguranja].[Vrsta osiguranja].&amp;[13]">
        <tpls c="1">
          <tpl fld="12" item="20"/>
        </tpls>
      </query>
      <query mdx="[Vrste osiguranja].[hSkupineVrsteOsiguranja].[Vrsta osiguranja].&amp;[15]">
        <tpls c="1">
          <tpl fld="12" item="21"/>
        </tpls>
      </query>
      <query mdx="[Vrste osiguranja].[hSkupineVrsteOsiguranja].[Vrsta osiguranja].&amp;[23]">
        <tpls c="1">
          <tpl fld="12" item="22"/>
        </tpls>
      </query>
      <query mdx="[Vrste osiguranja].[hSkupineVrsteOsiguranja].[Vrsta osiguranja].&amp;[3]">
        <tpls c="1">
          <tpl fld="12" item="23"/>
        </tpls>
      </query>
      <query mdx="[Vrste osiguranja].[hSkupineVrsteOsiguranja].[Vrsta osiguranja].&amp;[18]">
        <tpls c="1">
          <tpl fld="12" item="24"/>
        </tpls>
      </query>
    </queryCache>
    <serverFormats count="2">
      <serverFormat format="#,##0"/>
      <serverFormat format="#,##0.00"/>
    </serverFormats>
  </tupleCache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R28"/>
  <sheetViews>
    <sheetView showGridLines="0" zoomScale="98" zoomScaleNormal="98" workbookViewId="0">
      <selection activeCell="G5" sqref="G5"/>
    </sheetView>
  </sheetViews>
  <sheetFormatPr defaultColWidth="8.69921875" defaultRowHeight="14.4" x14ac:dyDescent="0.3"/>
  <cols>
    <col min="1" max="16384" width="8.69921875" style="113"/>
  </cols>
  <sheetData>
    <row r="1" spans="1:18" ht="26.05" x14ac:dyDescent="0.55000000000000004">
      <c r="A1" s="348" t="s">
        <v>43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</row>
    <row r="2" spans="1:18" ht="14.95" x14ac:dyDescent="0.25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</row>
    <row r="6" spans="1:18" ht="18.3" x14ac:dyDescent="0.4">
      <c r="A6" s="351" t="s">
        <v>44</v>
      </c>
      <c r="B6" s="351"/>
      <c r="C6" s="351"/>
      <c r="D6" s="351"/>
      <c r="E6" s="351"/>
      <c r="F6" s="41"/>
      <c r="G6" s="41"/>
      <c r="H6" s="41"/>
      <c r="I6" s="41"/>
      <c r="J6" s="41"/>
      <c r="K6" s="41"/>
    </row>
    <row r="7" spans="1:18" x14ac:dyDescent="0.3">
      <c r="B7" s="114">
        <v>1</v>
      </c>
      <c r="C7" s="41"/>
      <c r="D7" s="352" t="s">
        <v>224</v>
      </c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</row>
    <row r="8" spans="1:18" x14ac:dyDescent="0.3">
      <c r="B8" s="114">
        <v>2</v>
      </c>
      <c r="C8" s="41"/>
      <c r="D8" s="350" t="s">
        <v>225</v>
      </c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</row>
    <row r="9" spans="1:18" x14ac:dyDescent="0.3">
      <c r="B9" s="114">
        <v>3</v>
      </c>
      <c r="C9" s="41"/>
      <c r="D9" s="350" t="s">
        <v>226</v>
      </c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</row>
    <row r="10" spans="1:18" x14ac:dyDescent="0.3">
      <c r="B10" s="114">
        <v>4</v>
      </c>
      <c r="C10" s="41"/>
      <c r="D10" s="350" t="s">
        <v>227</v>
      </c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</row>
    <row r="11" spans="1:18" x14ac:dyDescent="0.3">
      <c r="B11" s="114">
        <v>5</v>
      </c>
      <c r="C11" s="41"/>
      <c r="D11" s="350" t="s">
        <v>228</v>
      </c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</row>
    <row r="12" spans="1:18" x14ac:dyDescent="0.3">
      <c r="B12" s="114">
        <v>6</v>
      </c>
      <c r="C12" s="41"/>
      <c r="D12" s="350" t="s">
        <v>229</v>
      </c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</row>
    <row r="13" spans="1:18" x14ac:dyDescent="0.3">
      <c r="B13" s="114">
        <v>7</v>
      </c>
      <c r="C13" s="41"/>
      <c r="D13" s="350" t="s">
        <v>230</v>
      </c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</row>
    <row r="14" spans="1:18" x14ac:dyDescent="0.3">
      <c r="B14" s="114">
        <v>8</v>
      </c>
      <c r="C14" s="41"/>
      <c r="D14" s="350" t="s">
        <v>231</v>
      </c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</row>
    <row r="15" spans="1:18" x14ac:dyDescent="0.3">
      <c r="B15" s="114">
        <v>9</v>
      </c>
      <c r="C15" s="41"/>
      <c r="D15" s="350" t="s">
        <v>232</v>
      </c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</row>
    <row r="16" spans="1:18" x14ac:dyDescent="0.3">
      <c r="B16" s="114">
        <v>10</v>
      </c>
      <c r="C16" s="41"/>
      <c r="D16" s="350" t="s">
        <v>233</v>
      </c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</row>
    <row r="17" spans="2:16" x14ac:dyDescent="0.3">
      <c r="B17" s="114">
        <v>11</v>
      </c>
      <c r="C17" s="41"/>
      <c r="D17" s="350" t="s">
        <v>234</v>
      </c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</row>
    <row r="18" spans="2:16" x14ac:dyDescent="0.3">
      <c r="B18" s="114">
        <v>12</v>
      </c>
      <c r="C18" s="41"/>
      <c r="D18" s="350" t="s">
        <v>235</v>
      </c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</row>
    <row r="19" spans="2:16" x14ac:dyDescent="0.3">
      <c r="B19" s="114">
        <v>13</v>
      </c>
      <c r="C19" s="41"/>
      <c r="D19" s="350" t="s">
        <v>236</v>
      </c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</row>
    <row r="20" spans="2:16" x14ac:dyDescent="0.3">
      <c r="B20" s="114">
        <v>14</v>
      </c>
      <c r="C20" s="41"/>
      <c r="D20" s="350" t="s">
        <v>237</v>
      </c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</row>
    <row r="21" spans="2:16" x14ac:dyDescent="0.3">
      <c r="B21" s="114">
        <v>15</v>
      </c>
      <c r="C21" s="41"/>
      <c r="D21" s="350" t="s">
        <v>236</v>
      </c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</row>
    <row r="22" spans="2:16" x14ac:dyDescent="0.3">
      <c r="B22" s="114">
        <v>16</v>
      </c>
      <c r="C22" s="41"/>
      <c r="D22" s="350" t="s">
        <v>237</v>
      </c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50"/>
      <c r="P22" s="350"/>
    </row>
    <row r="23" spans="2:16" x14ac:dyDescent="0.3">
      <c r="B23" s="114">
        <v>17</v>
      </c>
      <c r="C23" s="41"/>
      <c r="D23" s="350" t="s">
        <v>238</v>
      </c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</row>
    <row r="24" spans="2:16" x14ac:dyDescent="0.3">
      <c r="B24" s="114">
        <v>18</v>
      </c>
      <c r="C24" s="41"/>
      <c r="D24" s="350" t="s">
        <v>239</v>
      </c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</row>
    <row r="25" spans="2:16" x14ac:dyDescent="0.3">
      <c r="B25" s="114">
        <v>19</v>
      </c>
      <c r="D25" s="350" t="s">
        <v>240</v>
      </c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</row>
    <row r="26" spans="2:16" x14ac:dyDescent="0.3">
      <c r="B26" s="114">
        <v>20</v>
      </c>
      <c r="D26" s="350" t="s">
        <v>241</v>
      </c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350"/>
    </row>
    <row r="27" spans="2:16" x14ac:dyDescent="0.3">
      <c r="B27" s="114">
        <v>21</v>
      </c>
      <c r="D27" s="350" t="s">
        <v>242</v>
      </c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</row>
    <row r="28" spans="2:16" x14ac:dyDescent="0.3">
      <c r="B28" s="114">
        <v>22</v>
      </c>
      <c r="D28" s="350" t="s">
        <v>243</v>
      </c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</row>
  </sheetData>
  <mergeCells count="25">
    <mergeCell ref="D24:P24"/>
    <mergeCell ref="D25:P25"/>
    <mergeCell ref="D26:P26"/>
    <mergeCell ref="D27:P27"/>
    <mergeCell ref="D28:P28"/>
    <mergeCell ref="D19:P19"/>
    <mergeCell ref="D20:P20"/>
    <mergeCell ref="D21:P21"/>
    <mergeCell ref="D22:P22"/>
    <mergeCell ref="D23:P23"/>
    <mergeCell ref="D14:P14"/>
    <mergeCell ref="D16:P16"/>
    <mergeCell ref="D17:P17"/>
    <mergeCell ref="D18:P18"/>
    <mergeCell ref="D15:R15"/>
    <mergeCell ref="D13:P13"/>
    <mergeCell ref="A6:E6"/>
    <mergeCell ref="D7:P7"/>
    <mergeCell ref="D8:P8"/>
    <mergeCell ref="D9:P9"/>
    <mergeCell ref="A1:Q1"/>
    <mergeCell ref="A2:Q2"/>
    <mergeCell ref="D10:P10"/>
    <mergeCell ref="D11:P11"/>
    <mergeCell ref="D12:P12"/>
  </mergeCells>
  <hyperlinks>
    <hyperlink ref="B7" location="'Društva-ž+n-ZBP'!A1" display="'Društva-ž+n-ZBP'!A1"/>
    <hyperlink ref="B8" location="'Društva-BROJ OSIG.'!A1" display="'Društva-BROJ OSIG.'!A1"/>
    <hyperlink ref="B9" location="'Skupni-premija-NO+ŽO-08-07'!A1" display="'Skupni-premija-NO+ŽO-08-07'!A1"/>
    <hyperlink ref="B10" location="'Skupni-br.osig.-NO+ŽO-07-08'!A1" display="'Skupni-br.osig.-NO+ŽO-07-08'!A1"/>
    <hyperlink ref="B11" location="'Skupni-br.šteta.-07-08'!A1" display="'Skupni-br.šteta.-07-08'!A1"/>
    <hyperlink ref="B12" location="'Skupni-likv.štete-kn-08-07'!A1" display="'Skupni-likv.štete-kn-08-07'!A1"/>
    <hyperlink ref="B13" location="'Skupni-premija-obvezna'!A1" display="'Skupni-premija-obvezna'!A1"/>
    <hyperlink ref="B14" location="'Skupni-štete-obvezna'!A1" display="'Skupni-štete-obvezna'!A1"/>
    <hyperlink ref="B15" location="'Skupni-premija-nezgoda i zdr.'!A1" display="'Skupni-premija-nezgoda i zdr.'!A1"/>
    <hyperlink ref="B16" location="'Skupni-štete-nezgoda i zdr.'!A1" display="'Skupni-štete-nezgoda i zdr.'!A1"/>
    <hyperlink ref="B17" location="'Skupni-premije-vrste-kasko'!A1" display="'Skupni-premije-vrste-kasko'!A1"/>
    <hyperlink ref="B18" location="'Skupni-štete-vrste-kasko'!A1" display="'Skupni-štete-vrste-kasko'!A1"/>
    <hyperlink ref="B19" location="'Skupni-premija-imovina'!A1" display="'Skupni-premija-imovina'!A1"/>
    <hyperlink ref="B20" location="'Skupni-štete-imovina'!A1" display="'Skupni-štete-imovina'!A1"/>
    <hyperlink ref="B21" location="'Skupni-premija-odgovornost'!A1" display="'Skupni-premija-odgovornost'!A1"/>
    <hyperlink ref="B22" location="'Skupni-štete-odgovornost'!A1" display="'Skupni-štete-odgovornost'!A1"/>
    <hyperlink ref="B23" location="'Skupni-premija-ostala odgov.'!A1" display="'Skupni-premija-ostala odgov.'!A1"/>
    <hyperlink ref="B24" location="'Skupni-štete-ostala odgov'!A1" display="'Skupni-štete-ostala odgov'!A1"/>
    <hyperlink ref="B25" location="'Skupni-premija-ostalo'!A1" display="'Skupni-premija-ostalo'!A1"/>
    <hyperlink ref="B26" location="'Skupni-štete-ostalo'!A1" display="'Skupni-štete-ostalo'!A1"/>
    <hyperlink ref="B27" location="'Skupni-premija-život'!A1" display="'Skupni-premija-život'!A1"/>
    <hyperlink ref="B28" location="'Skupni-štete-život'!A1" display="'Skupni-štete-život'!A1"/>
  </hyperlinks>
  <pageMargins left="0.7" right="0.7" top="0.75" bottom="0.75" header="0.3" footer="0.3"/>
  <pageSetup paperSize="9" scale="8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6" tint="0.39997558519241921"/>
    <pageSetUpPr fitToPage="1"/>
  </sheetPr>
  <dimension ref="A1:Q37"/>
  <sheetViews>
    <sheetView showGridLines="0" zoomScaleNormal="100" workbookViewId="0">
      <selection activeCell="A6" sqref="A6:E6"/>
    </sheetView>
  </sheetViews>
  <sheetFormatPr defaultColWidth="9.296875" defaultRowHeight="14.4" x14ac:dyDescent="0.3"/>
  <cols>
    <col min="1" max="1" width="5.296875" style="5" customWidth="1"/>
    <col min="2" max="2" width="48.296875" style="5" customWidth="1"/>
    <col min="3" max="3" width="19.296875" style="5" customWidth="1"/>
    <col min="4" max="4" width="11.59765625" style="70" customWidth="1"/>
    <col min="5" max="5" width="19.296875" style="5" customWidth="1"/>
    <col min="6" max="6" width="10.69921875" style="76" bestFit="1" customWidth="1"/>
    <col min="7" max="7" width="15.69921875" style="5" bestFit="1" customWidth="1"/>
    <col min="8" max="8" width="15.296875" style="5" customWidth="1"/>
    <col min="9" max="9" width="9.69921875" style="70" bestFit="1" customWidth="1"/>
    <col min="10" max="10" width="15.296875" style="5" customWidth="1"/>
    <col min="11" max="11" width="11.296875" style="70" bestFit="1" customWidth="1"/>
    <col min="12" max="12" width="15.69921875" style="5" bestFit="1" customWidth="1"/>
    <col min="13" max="16384" width="9.296875" style="5"/>
  </cols>
  <sheetData>
    <row r="1" spans="1:17" s="16" customFormat="1" ht="58.85" customHeight="1" x14ac:dyDescent="0.3">
      <c r="B1" s="376" t="s">
        <v>212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120"/>
    </row>
    <row r="2" spans="1:17" s="16" customFormat="1" ht="13.3" x14ac:dyDescent="0.3">
      <c r="A2" s="119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7" ht="17.45" customHeight="1" x14ac:dyDescent="0.3"/>
    <row r="4" spans="1:17" ht="7.5" customHeight="1" thickBot="1" x14ac:dyDescent="0.4"/>
    <row r="5" spans="1:17" s="56" customFormat="1" ht="14.95" customHeight="1" x14ac:dyDescent="0.3">
      <c r="B5" s="373" t="s">
        <v>31</v>
      </c>
      <c r="C5" s="371" t="s">
        <v>24</v>
      </c>
      <c r="D5" s="371"/>
      <c r="E5" s="371"/>
      <c r="F5" s="371"/>
      <c r="G5" s="371"/>
      <c r="H5" s="371" t="s">
        <v>28</v>
      </c>
      <c r="I5" s="371"/>
      <c r="J5" s="371"/>
      <c r="K5" s="371"/>
      <c r="L5" s="372"/>
    </row>
    <row r="6" spans="1:17" s="57" customFormat="1" ht="14.95" thickBot="1" x14ac:dyDescent="0.35">
      <c r="B6" s="374"/>
      <c r="C6" s="3" t="s">
        <v>58</v>
      </c>
      <c r="D6" s="42" t="s">
        <v>32</v>
      </c>
      <c r="E6" s="3" t="s">
        <v>59</v>
      </c>
      <c r="F6" s="46" t="s">
        <v>32</v>
      </c>
      <c r="G6" s="3" t="s">
        <v>57</v>
      </c>
      <c r="H6" s="3" t="s">
        <v>58</v>
      </c>
      <c r="I6" s="42" t="s">
        <v>32</v>
      </c>
      <c r="J6" s="3" t="s">
        <v>59</v>
      </c>
      <c r="K6" s="42" t="s">
        <v>32</v>
      </c>
      <c r="L6" s="4" t="s">
        <v>57</v>
      </c>
    </row>
    <row r="7" spans="1:17" s="58" customFormat="1" ht="3.05" customHeight="1" x14ac:dyDescent="0.3">
      <c r="C7" s="57"/>
      <c r="D7" s="60"/>
      <c r="E7" s="57"/>
      <c r="F7" s="61"/>
      <c r="G7" s="57"/>
      <c r="H7" s="57"/>
      <c r="I7" s="60"/>
      <c r="J7" s="57"/>
      <c r="K7" s="60"/>
      <c r="L7" s="57"/>
      <c r="M7" s="57"/>
      <c r="N7" s="57"/>
      <c r="O7" s="57"/>
      <c r="P7" s="57"/>
      <c r="Q7" s="57"/>
    </row>
    <row r="8" spans="1:17" ht="37.549999999999997" customHeight="1" x14ac:dyDescent="0.3">
      <c r="B8" s="8" t="s" vm="116">
        <v>197</v>
      </c>
      <c r="C8" s="207" vm="980">
        <v>131825252.21000001</v>
      </c>
      <c r="D8" s="218">
        <v>51.6</v>
      </c>
      <c r="E8" s="222" vm="1097">
        <v>121499230.62</v>
      </c>
      <c r="F8" s="218">
        <v>50.68</v>
      </c>
      <c r="G8" s="229">
        <v>92.166886528272698</v>
      </c>
      <c r="H8" s="207" vm="627">
        <v>101452</v>
      </c>
      <c r="I8" s="218">
        <v>7.99</v>
      </c>
      <c r="J8" s="207" vm="588">
        <v>88698</v>
      </c>
      <c r="K8" s="218">
        <v>7.3999999999999995</v>
      </c>
      <c r="L8" s="215">
        <v>87.428537633560694</v>
      </c>
    </row>
    <row r="9" spans="1:17" ht="37.549999999999997" customHeight="1" x14ac:dyDescent="0.3">
      <c r="B9" s="8" t="s" vm="95">
        <v>198</v>
      </c>
      <c r="C9" s="207" vm="1690">
        <v>85007246.089999989</v>
      </c>
      <c r="D9" s="218">
        <v>33.28</v>
      </c>
      <c r="E9" s="222" vm="1689">
        <v>82197309.150000021</v>
      </c>
      <c r="F9" s="218">
        <v>34.28</v>
      </c>
      <c r="G9" s="229">
        <v>96.694473625195442</v>
      </c>
      <c r="H9" s="207" vm="1691">
        <v>1061587</v>
      </c>
      <c r="I9" s="218">
        <v>83.57</v>
      </c>
      <c r="J9" s="207" vm="1494">
        <v>1041655</v>
      </c>
      <c r="K9" s="218">
        <v>86.84</v>
      </c>
      <c r="L9" s="215">
        <v>98.122433677126793</v>
      </c>
    </row>
    <row r="10" spans="1:17" ht="37.549999999999997" customHeight="1" x14ac:dyDescent="0.3">
      <c r="B10" s="8" t="s" vm="68">
        <v>199</v>
      </c>
      <c r="C10" s="207" vm="1022">
        <v>740675.67999999993</v>
      </c>
      <c r="D10" s="218">
        <v>0.28999999999999998</v>
      </c>
      <c r="E10" s="222" vm="1141">
        <v>727553</v>
      </c>
      <c r="F10" s="218">
        <v>0.3</v>
      </c>
      <c r="G10" s="229">
        <v>98.228282586516144</v>
      </c>
      <c r="H10" s="207" vm="1294">
        <v>997</v>
      </c>
      <c r="I10" s="218">
        <v>0.08</v>
      </c>
      <c r="J10" s="207" vm="635">
        <v>1063</v>
      </c>
      <c r="K10" s="218">
        <v>0.09</v>
      </c>
      <c r="L10" s="215">
        <v>106.61985957873621</v>
      </c>
    </row>
    <row r="11" spans="1:17" ht="37.549999999999997" customHeight="1" x14ac:dyDescent="0.3">
      <c r="B11" s="8" t="s" vm="139">
        <v>200</v>
      </c>
      <c r="C11" s="207" vm="776">
        <v>4794896.62</v>
      </c>
      <c r="D11" s="218">
        <v>1.88</v>
      </c>
      <c r="E11" s="222" vm="955">
        <v>5096358.7300000004</v>
      </c>
      <c r="F11" s="218">
        <v>2.13</v>
      </c>
      <c r="G11" s="229">
        <v>106.28714514391346</v>
      </c>
      <c r="H11" s="207" vm="1066">
        <v>14263</v>
      </c>
      <c r="I11" s="218">
        <v>1.1200000000000001</v>
      </c>
      <c r="J11" s="207" vm="1154">
        <v>12713</v>
      </c>
      <c r="K11" s="218">
        <v>1.06</v>
      </c>
      <c r="L11" s="215">
        <v>89.132721026432023</v>
      </c>
    </row>
    <row r="12" spans="1:17" ht="37.549999999999997" customHeight="1" x14ac:dyDescent="0.3">
      <c r="B12" s="8" t="s" vm="115">
        <v>201</v>
      </c>
      <c r="C12" s="207" vm="1527">
        <v>6185879.3899999997</v>
      </c>
      <c r="D12" s="218">
        <v>2.42</v>
      </c>
      <c r="E12" s="222" vm="1414">
        <v>8348841.8700000001</v>
      </c>
      <c r="F12" s="218">
        <v>3.48</v>
      </c>
      <c r="G12" s="229">
        <v>134.96612758885362</v>
      </c>
      <c r="H12" s="207" vm="1489">
        <v>15863</v>
      </c>
      <c r="I12" s="218">
        <v>1.25</v>
      </c>
      <c r="J12" s="207" vm="860">
        <v>16609</v>
      </c>
      <c r="K12" s="218">
        <v>1.38</v>
      </c>
      <c r="L12" s="215">
        <v>104.70276744625859</v>
      </c>
    </row>
    <row r="13" spans="1:17" ht="37.549999999999997" customHeight="1" x14ac:dyDescent="0.3">
      <c r="B13" s="8" t="s" vm="94">
        <v>202</v>
      </c>
      <c r="C13" s="207" vm="974">
        <v>4742965.040000001</v>
      </c>
      <c r="D13" s="218">
        <v>1.86</v>
      </c>
      <c r="E13" s="222" vm="754">
        <v>5117040.1300000008</v>
      </c>
      <c r="F13" s="218">
        <v>2.13</v>
      </c>
      <c r="G13" s="229">
        <v>107.88694596829664</v>
      </c>
      <c r="H13" s="207" vm="520">
        <v>284</v>
      </c>
      <c r="I13" s="218">
        <v>0.02</v>
      </c>
      <c r="J13" s="207" vm="942">
        <v>272</v>
      </c>
      <c r="K13" s="218">
        <v>0.02</v>
      </c>
      <c r="L13" s="215">
        <v>95.774647887323937</v>
      </c>
    </row>
    <row r="14" spans="1:17" ht="37.549999999999997" customHeight="1" x14ac:dyDescent="0.3">
      <c r="B14" s="8" t="s" vm="67">
        <v>203</v>
      </c>
      <c r="C14" s="207" vm="892">
        <v>3411066.5100000012</v>
      </c>
      <c r="D14" s="218">
        <v>1.34</v>
      </c>
      <c r="E14" s="222" vm="1384">
        <v>3446626.3400000003</v>
      </c>
      <c r="F14" s="218">
        <v>1.44</v>
      </c>
      <c r="G14" s="229">
        <v>101.04248421705502</v>
      </c>
      <c r="H14" s="207" vm="1003">
        <v>4071</v>
      </c>
      <c r="I14" s="218">
        <v>0.32</v>
      </c>
      <c r="J14" s="207" vm="940">
        <v>4293</v>
      </c>
      <c r="K14" s="218">
        <v>0.36</v>
      </c>
      <c r="L14" s="215">
        <v>105.45320560058953</v>
      </c>
    </row>
    <row r="15" spans="1:17" ht="37.549999999999997" customHeight="1" x14ac:dyDescent="0.3">
      <c r="B15" s="8" t="s" vm="138">
        <v>204</v>
      </c>
      <c r="C15" s="207" vm="1296">
        <v>18720722.879999999</v>
      </c>
      <c r="D15" s="218">
        <v>7.33</v>
      </c>
      <c r="E15" s="222" vm="1055">
        <v>13335123.859999999</v>
      </c>
      <c r="F15" s="218">
        <v>5.56</v>
      </c>
      <c r="G15" s="229">
        <v>71.23188535762354</v>
      </c>
      <c r="H15" s="207" vm="1528">
        <v>71825</v>
      </c>
      <c r="I15" s="218">
        <v>5.65</v>
      </c>
      <c r="J15" s="207" vm="828">
        <v>34174</v>
      </c>
      <c r="K15" s="218">
        <v>2.85</v>
      </c>
      <c r="L15" s="234">
        <v>47.579533588583359</v>
      </c>
    </row>
    <row r="16" spans="1:17" s="58" customFormat="1" ht="3.05" customHeight="1" thickBot="1" x14ac:dyDescent="0.35">
      <c r="B16" s="72"/>
      <c r="C16" s="208"/>
      <c r="D16" s="45">
        <v>0</v>
      </c>
      <c r="E16" s="221"/>
      <c r="F16" s="48"/>
      <c r="G16" s="230" t="s">
        <v>60</v>
      </c>
      <c r="H16" s="208"/>
      <c r="I16" s="43"/>
      <c r="J16" s="221"/>
      <c r="K16" s="43"/>
      <c r="L16" s="230"/>
      <c r="M16" s="57"/>
      <c r="N16" s="57"/>
      <c r="O16" s="57"/>
      <c r="P16" s="57"/>
      <c r="Q16" s="57"/>
    </row>
    <row r="17" spans="2:17" ht="37.549999999999997" customHeight="1" thickBot="1" x14ac:dyDescent="0.35">
      <c r="B17" s="19" t="s" vm="44">
        <v>205</v>
      </c>
      <c r="C17" s="220">
        <v>255428704.41999999</v>
      </c>
      <c r="D17" s="224">
        <v>100</v>
      </c>
      <c r="E17" s="220">
        <v>239768083.70000005</v>
      </c>
      <c r="F17" s="224">
        <v>100</v>
      </c>
      <c r="G17" s="231">
        <v>93.868887697817527</v>
      </c>
      <c r="H17" s="220">
        <v>1270342</v>
      </c>
      <c r="I17" s="225">
        <v>99.999999999999986</v>
      </c>
      <c r="J17" s="220">
        <v>1199477</v>
      </c>
      <c r="K17" s="225">
        <v>100</v>
      </c>
      <c r="L17" s="235">
        <v>94.421580960087908</v>
      </c>
    </row>
    <row r="18" spans="2:17" s="58" customFormat="1" ht="3.05" customHeight="1" x14ac:dyDescent="0.3">
      <c r="B18" s="72"/>
      <c r="C18" s="208"/>
      <c r="D18" s="77"/>
      <c r="E18" s="208"/>
      <c r="F18" s="48"/>
      <c r="G18" s="117"/>
      <c r="H18" s="208"/>
      <c r="I18" s="43"/>
      <c r="J18" s="221"/>
      <c r="K18" s="43"/>
      <c r="L18" s="117"/>
      <c r="M18" s="57"/>
      <c r="N18" s="57"/>
      <c r="O18" s="57"/>
      <c r="P18" s="57"/>
      <c r="Q18" s="57"/>
    </row>
    <row r="19" spans="2:17" ht="37.549999999999997" customHeight="1" x14ac:dyDescent="0.3">
      <c r="B19" s="8" t="s" vm="93">
        <v>206</v>
      </c>
      <c r="C19" s="207" vm="807">
        <v>0</v>
      </c>
      <c r="D19" s="218">
        <v>0</v>
      </c>
      <c r="E19" s="207" vm="1513">
        <v>79459.73</v>
      </c>
      <c r="F19" s="218">
        <v>0.05</v>
      </c>
      <c r="G19" s="215" t="s">
        <v>60</v>
      </c>
      <c r="H19" s="207" vm="938">
        <v>0</v>
      </c>
      <c r="I19" s="121">
        <v>0</v>
      </c>
      <c r="J19" s="207" vm="1330">
        <v>1</v>
      </c>
      <c r="K19" s="218">
        <v>0</v>
      </c>
      <c r="L19" s="215" t="s">
        <v>60</v>
      </c>
    </row>
    <row r="20" spans="2:17" ht="37.549999999999997" customHeight="1" x14ac:dyDescent="0.3">
      <c r="B20" s="8" t="s" vm="66">
        <v>207</v>
      </c>
      <c r="C20" s="207" vm="1670">
        <v>23200896.550000001</v>
      </c>
      <c r="D20" s="218">
        <v>16.420000000000002</v>
      </c>
      <c r="E20" s="207" vm="1669">
        <v>50638271.579999998</v>
      </c>
      <c r="F20" s="218">
        <v>32</v>
      </c>
      <c r="G20" s="215">
        <v>218.25997745763837</v>
      </c>
      <c r="H20" s="207" vm="1672">
        <v>13597</v>
      </c>
      <c r="I20" s="121">
        <v>17.110000000000003</v>
      </c>
      <c r="J20" s="207" vm="1671">
        <v>30648</v>
      </c>
      <c r="K20" s="218">
        <v>33.880000000000003</v>
      </c>
      <c r="L20" s="215">
        <v>225.40266235198939</v>
      </c>
    </row>
    <row r="21" spans="2:17" ht="37.549999999999997" customHeight="1" x14ac:dyDescent="0.3">
      <c r="B21" s="8" t="s" vm="137">
        <v>208</v>
      </c>
      <c r="C21" s="207" vm="1730">
        <v>99351577.170000002</v>
      </c>
      <c r="D21" s="218">
        <v>70.319999999999993</v>
      </c>
      <c r="E21" s="207" vm="1729">
        <v>92046620.829999998</v>
      </c>
      <c r="F21" s="218">
        <v>58.17</v>
      </c>
      <c r="G21" s="215">
        <v>92.647367512344033</v>
      </c>
      <c r="H21" s="207" vm="1728">
        <v>63563</v>
      </c>
      <c r="I21" s="121">
        <v>79.95</v>
      </c>
      <c r="J21" s="207" vm="1727">
        <v>57664</v>
      </c>
      <c r="K21" s="218">
        <v>63.76</v>
      </c>
      <c r="L21" s="215">
        <v>90.719443701524469</v>
      </c>
    </row>
    <row r="22" spans="2:17" ht="37.549999999999997" customHeight="1" x14ac:dyDescent="0.3">
      <c r="B22" s="8" t="s" vm="114">
        <v>209</v>
      </c>
      <c r="C22" s="207" vm="1429">
        <v>0</v>
      </c>
      <c r="D22" s="218">
        <v>0</v>
      </c>
      <c r="E22" s="207" vm="910">
        <v>0</v>
      </c>
      <c r="F22" s="218">
        <v>0</v>
      </c>
      <c r="G22" s="215" t="s">
        <v>60</v>
      </c>
      <c r="H22" s="207" vm="1084">
        <v>0</v>
      </c>
      <c r="I22" s="121">
        <v>0</v>
      </c>
      <c r="J22" s="207" vm="759">
        <v>0</v>
      </c>
      <c r="K22" s="218">
        <v>0</v>
      </c>
      <c r="L22" s="215" t="s">
        <v>60</v>
      </c>
    </row>
    <row r="23" spans="2:17" ht="37.549999999999997" customHeight="1" x14ac:dyDescent="0.3">
      <c r="B23" s="8" t="s" vm="92">
        <v>210</v>
      </c>
      <c r="C23" s="207" vm="1486">
        <v>18728080.830000002</v>
      </c>
      <c r="D23" s="218">
        <v>13.26</v>
      </c>
      <c r="E23" s="207" vm="604">
        <v>15474619.489999998</v>
      </c>
      <c r="F23" s="218">
        <v>9.7799999999999994</v>
      </c>
      <c r="G23" s="215">
        <v>82.627897810071545</v>
      </c>
      <c r="H23" s="207" vm="1286">
        <v>2340</v>
      </c>
      <c r="I23" s="121">
        <v>2.94</v>
      </c>
      <c r="J23" s="207" vm="844">
        <v>2133</v>
      </c>
      <c r="K23" s="218">
        <v>2.36</v>
      </c>
      <c r="L23" s="215">
        <v>91.153846153846146</v>
      </c>
    </row>
    <row r="24" spans="2:17" s="58" customFormat="1" ht="3.05" customHeight="1" thickBot="1" x14ac:dyDescent="0.35">
      <c r="B24" s="72"/>
      <c r="C24" s="208"/>
      <c r="D24" s="218"/>
      <c r="E24" s="208"/>
      <c r="F24" s="48"/>
      <c r="G24" s="217" t="s">
        <v>60</v>
      </c>
      <c r="H24" s="208"/>
      <c r="I24" s="43"/>
      <c r="J24" s="221"/>
      <c r="K24" s="43"/>
      <c r="L24" s="217"/>
      <c r="M24" s="57"/>
      <c r="N24" s="57"/>
      <c r="O24" s="57"/>
      <c r="P24" s="57"/>
      <c r="Q24" s="57"/>
    </row>
    <row r="25" spans="2:17" ht="37.549999999999997" customHeight="1" thickBot="1" x14ac:dyDescent="0.35">
      <c r="B25" s="19" t="s" vm="41">
        <v>211</v>
      </c>
      <c r="C25" s="220">
        <v>141280554.55000001</v>
      </c>
      <c r="D25" s="225">
        <v>100</v>
      </c>
      <c r="E25" s="220">
        <v>158238971.63</v>
      </c>
      <c r="F25" s="225">
        <v>100</v>
      </c>
      <c r="G25" s="231">
        <v>112.00336248255473</v>
      </c>
      <c r="H25" s="220">
        <v>79500</v>
      </c>
      <c r="I25" s="225">
        <v>100</v>
      </c>
      <c r="J25" s="220">
        <v>90446</v>
      </c>
      <c r="K25" s="224">
        <v>100</v>
      </c>
      <c r="L25" s="236">
        <v>113.76855345911949</v>
      </c>
    </row>
    <row r="26" spans="2:17" s="58" customFormat="1" ht="3.05" customHeight="1" x14ac:dyDescent="0.3">
      <c r="B26" s="72"/>
      <c r="C26" s="208"/>
      <c r="D26" s="77"/>
      <c r="E26" s="73"/>
      <c r="F26" s="78"/>
      <c r="G26" s="233"/>
      <c r="H26" s="73"/>
      <c r="I26" s="77"/>
      <c r="J26" s="73"/>
      <c r="K26" s="77"/>
      <c r="L26" s="217"/>
      <c r="M26" s="57"/>
      <c r="N26" s="57"/>
      <c r="O26" s="57"/>
      <c r="P26" s="57"/>
      <c r="Q26" s="57"/>
    </row>
    <row r="27" spans="2:17" ht="23.3" customHeight="1" x14ac:dyDescent="0.3">
      <c r="B27" s="21" t="s">
        <v>34</v>
      </c>
      <c r="C27" s="223">
        <v>396709258.97000003</v>
      </c>
      <c r="D27" s="44"/>
      <c r="E27" s="227">
        <v>398007055.33000004</v>
      </c>
      <c r="F27" s="47"/>
      <c r="G27" s="232">
        <v>100.32714042605649</v>
      </c>
      <c r="H27" s="227">
        <v>1349842</v>
      </c>
      <c r="I27" s="44"/>
      <c r="J27" s="226">
        <v>1289923</v>
      </c>
      <c r="K27" s="44"/>
      <c r="L27" s="237">
        <v>95.561036032365266</v>
      </c>
    </row>
    <row r="28" spans="2:17" x14ac:dyDescent="0.3">
      <c r="B28" s="79"/>
      <c r="C28" s="79"/>
      <c r="D28" s="80"/>
      <c r="E28" s="79"/>
      <c r="F28" s="81"/>
      <c r="G28" s="79"/>
      <c r="H28" s="79"/>
      <c r="I28" s="82"/>
      <c r="J28" s="16"/>
      <c r="K28" s="82"/>
      <c r="L28" s="16"/>
    </row>
    <row r="29" spans="2:17" x14ac:dyDescent="0.3">
      <c r="B29" s="79"/>
      <c r="C29" s="79"/>
      <c r="D29" s="80"/>
      <c r="E29" s="79"/>
      <c r="F29" s="81"/>
      <c r="G29" s="79"/>
      <c r="H29" s="79"/>
      <c r="I29" s="82"/>
      <c r="J29" s="16"/>
      <c r="K29" s="82"/>
      <c r="L29" s="16"/>
    </row>
    <row r="30" spans="2:17" x14ac:dyDescent="0.3">
      <c r="B30" s="79"/>
      <c r="C30" s="79"/>
      <c r="D30" s="80"/>
      <c r="E30" s="79"/>
      <c r="F30" s="81"/>
      <c r="G30" s="79"/>
      <c r="H30" s="79"/>
      <c r="I30" s="82"/>
      <c r="J30" s="16"/>
      <c r="K30" s="82"/>
      <c r="L30" s="16"/>
    </row>
    <row r="31" spans="2:17" x14ac:dyDescent="0.3">
      <c r="B31" s="79"/>
      <c r="C31" s="79"/>
      <c r="D31" s="80"/>
      <c r="E31" s="79"/>
      <c r="F31" s="81"/>
      <c r="G31" s="79"/>
      <c r="H31" s="79"/>
      <c r="I31" s="82"/>
      <c r="J31" s="16"/>
      <c r="K31" s="82"/>
      <c r="L31" s="16"/>
    </row>
    <row r="32" spans="2:17" x14ac:dyDescent="0.3">
      <c r="B32" s="79"/>
      <c r="C32" s="79"/>
      <c r="D32" s="80"/>
      <c r="E32" s="79"/>
      <c r="F32" s="81"/>
      <c r="G32" s="79"/>
      <c r="H32" s="79"/>
      <c r="I32" s="82"/>
      <c r="J32" s="16"/>
      <c r="K32" s="82"/>
      <c r="L32" s="16"/>
    </row>
    <row r="33" spans="2:12" x14ac:dyDescent="0.3">
      <c r="B33" s="79"/>
      <c r="C33" s="79"/>
      <c r="D33" s="80"/>
      <c r="E33" s="79"/>
      <c r="F33" s="81"/>
      <c r="G33" s="79"/>
      <c r="H33" s="79"/>
      <c r="I33" s="82"/>
      <c r="J33" s="16"/>
      <c r="K33" s="82"/>
      <c r="L33" s="16"/>
    </row>
    <row r="34" spans="2:12" x14ac:dyDescent="0.3">
      <c r="B34" s="79"/>
      <c r="C34" s="79"/>
      <c r="D34" s="80"/>
      <c r="E34" s="79"/>
      <c r="F34" s="81"/>
      <c r="G34" s="79"/>
      <c r="H34" s="79"/>
      <c r="I34" s="82"/>
      <c r="J34" s="16"/>
      <c r="K34" s="82"/>
      <c r="L34" s="16"/>
    </row>
    <row r="35" spans="2:12" x14ac:dyDescent="0.3">
      <c r="B35" s="79"/>
      <c r="C35" s="79"/>
      <c r="D35" s="80"/>
      <c r="E35" s="79"/>
      <c r="F35" s="81"/>
      <c r="G35" s="79"/>
      <c r="H35" s="79"/>
      <c r="I35" s="82"/>
      <c r="J35" s="16"/>
      <c r="K35" s="82"/>
      <c r="L35" s="16"/>
    </row>
    <row r="36" spans="2:12" x14ac:dyDescent="0.3">
      <c r="B36" s="90"/>
      <c r="C36" s="90"/>
      <c r="D36" s="83"/>
      <c r="E36" s="90"/>
      <c r="F36" s="84"/>
      <c r="G36" s="90"/>
      <c r="H36" s="90"/>
    </row>
    <row r="37" spans="2:12" x14ac:dyDescent="0.3">
      <c r="B37" s="90"/>
      <c r="C37" s="90"/>
      <c r="D37" s="83"/>
      <c r="E37" s="90"/>
      <c r="F37" s="84"/>
      <c r="G37" s="90"/>
      <c r="H37" s="90"/>
    </row>
  </sheetData>
  <mergeCells count="4">
    <mergeCell ref="B5:B6"/>
    <mergeCell ref="C5:G5"/>
    <mergeCell ref="H5:L5"/>
    <mergeCell ref="B1:L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6" tint="0.39997558519241921"/>
    <pageSetUpPr fitToPage="1"/>
  </sheetPr>
  <dimension ref="A1:Q29"/>
  <sheetViews>
    <sheetView showGridLines="0" zoomScale="102" zoomScaleNormal="102" workbookViewId="0">
      <selection activeCell="A6" sqref="A6:E6"/>
    </sheetView>
  </sheetViews>
  <sheetFormatPr defaultColWidth="9.296875" defaultRowHeight="14.4" x14ac:dyDescent="0.3"/>
  <cols>
    <col min="1" max="1" width="5.296875" style="5" customWidth="1"/>
    <col min="2" max="2" width="48.296875" style="5" customWidth="1"/>
    <col min="3" max="4" width="19.296875" style="5" customWidth="1"/>
    <col min="5" max="5" width="15.69921875" style="64" bestFit="1" customWidth="1"/>
    <col min="6" max="7" width="15.296875" style="5" customWidth="1"/>
    <col min="8" max="8" width="15.69921875" style="64" bestFit="1" customWidth="1"/>
    <col min="9" max="16384" width="9.296875" style="5"/>
  </cols>
  <sheetData>
    <row r="1" spans="1:17" s="16" customFormat="1" ht="58.85" customHeight="1" x14ac:dyDescent="0.3">
      <c r="B1" s="376" t="s">
        <v>196</v>
      </c>
      <c r="C1" s="376"/>
      <c r="D1" s="376"/>
      <c r="E1" s="376"/>
      <c r="F1" s="376"/>
      <c r="G1" s="376"/>
      <c r="H1" s="376"/>
      <c r="I1" s="120"/>
    </row>
    <row r="2" spans="1:17" s="16" customFormat="1" ht="13.3" x14ac:dyDescent="0.3">
      <c r="A2" s="119"/>
      <c r="B2" s="354"/>
      <c r="C2" s="354"/>
      <c r="D2" s="354"/>
      <c r="E2" s="354"/>
      <c r="F2" s="354"/>
      <c r="G2" s="354"/>
      <c r="H2" s="354"/>
    </row>
    <row r="3" spans="1:17" ht="21.75" customHeight="1" x14ac:dyDescent="0.3"/>
    <row r="4" spans="1:17" ht="7.5" customHeight="1" thickBot="1" x14ac:dyDescent="0.4"/>
    <row r="5" spans="1:17" s="56" customFormat="1" ht="14.95" customHeight="1" x14ac:dyDescent="0.3">
      <c r="B5" s="373" t="s">
        <v>31</v>
      </c>
      <c r="C5" s="371" t="s">
        <v>30</v>
      </c>
      <c r="D5" s="371"/>
      <c r="E5" s="371"/>
      <c r="F5" s="371" t="s">
        <v>29</v>
      </c>
      <c r="G5" s="371"/>
      <c r="H5" s="372"/>
    </row>
    <row r="6" spans="1:17" s="57" customFormat="1" ht="14.95" thickBot="1" x14ac:dyDescent="0.35">
      <c r="B6" s="374"/>
      <c r="C6" s="3" t="s">
        <v>58</v>
      </c>
      <c r="D6" s="3" t="s">
        <v>59</v>
      </c>
      <c r="E6" s="22" t="s">
        <v>57</v>
      </c>
      <c r="F6" s="3" t="s">
        <v>58</v>
      </c>
      <c r="G6" s="3" t="s">
        <v>59</v>
      </c>
      <c r="H6" s="24" t="s">
        <v>57</v>
      </c>
    </row>
    <row r="7" spans="1:17" s="58" customFormat="1" ht="8.4499999999999993" customHeight="1" x14ac:dyDescent="0.3">
      <c r="C7" s="57"/>
      <c r="D7" s="57"/>
      <c r="E7" s="59"/>
      <c r="F7" s="57"/>
      <c r="G7" s="57"/>
      <c r="H7" s="59"/>
      <c r="I7" s="57"/>
      <c r="J7" s="57"/>
      <c r="K7" s="57"/>
      <c r="L7" s="57"/>
      <c r="M7" s="57"/>
    </row>
    <row r="8" spans="1:17" s="16" customFormat="1" ht="37.549999999999997" customHeight="1" x14ac:dyDescent="0.3">
      <c r="B8" s="8" t="s" vm="116">
        <v>197</v>
      </c>
      <c r="C8" s="239" vm="1091">
        <v>46871683.029999986</v>
      </c>
      <c r="D8" s="238" vm="1622">
        <v>42938234.290000007</v>
      </c>
      <c r="E8" s="212">
        <v>91.60804885652945</v>
      </c>
      <c r="F8" s="239" vm="1623">
        <v>4302</v>
      </c>
      <c r="G8" s="238" vm="1621">
        <v>3732</v>
      </c>
      <c r="H8" s="212">
        <v>86.750348675034871</v>
      </c>
    </row>
    <row r="9" spans="1:17" s="16" customFormat="1" ht="37.549999999999997" customHeight="1" x14ac:dyDescent="0.3">
      <c r="B9" s="8" t="s" vm="95">
        <v>198</v>
      </c>
      <c r="C9" s="239" vm="1339">
        <v>7933961.4100000001</v>
      </c>
      <c r="D9" s="238" vm="1132">
        <v>7515487.0199999996</v>
      </c>
      <c r="E9" s="212">
        <v>94.725530307312127</v>
      </c>
      <c r="F9" s="239" vm="1156">
        <v>491</v>
      </c>
      <c r="G9" s="238" vm="544">
        <v>465</v>
      </c>
      <c r="H9" s="212">
        <v>94.704684317718943</v>
      </c>
    </row>
    <row r="10" spans="1:17" s="16" customFormat="1" ht="37.549999999999997" customHeight="1" x14ac:dyDescent="0.3">
      <c r="B10" s="8" t="s" vm="68">
        <v>199</v>
      </c>
      <c r="C10" s="239" vm="1725">
        <v>5278352.2399999993</v>
      </c>
      <c r="D10" s="238" vm="1726">
        <v>5729254.1900000004</v>
      </c>
      <c r="E10" s="212">
        <v>108.54247555862247</v>
      </c>
      <c r="F10" s="239" vm="1724">
        <v>3632</v>
      </c>
      <c r="G10" s="238" vm="1723">
        <v>4193</v>
      </c>
      <c r="H10" s="212">
        <v>115.44603524229076</v>
      </c>
    </row>
    <row r="11" spans="1:17" s="16" customFormat="1" ht="37.549999999999997" customHeight="1" x14ac:dyDescent="0.3">
      <c r="B11" s="8" t="s" vm="139">
        <v>200</v>
      </c>
      <c r="C11" s="239" vm="999">
        <v>224180.31000000003</v>
      </c>
      <c r="D11" s="238" vm="1469">
        <v>174638.77</v>
      </c>
      <c r="E11" s="212">
        <v>77.901029755913882</v>
      </c>
      <c r="F11" s="239" vm="1542">
        <v>45</v>
      </c>
      <c r="G11" s="238" vm="1205">
        <v>21</v>
      </c>
      <c r="H11" s="212">
        <v>46.666666666666664</v>
      </c>
    </row>
    <row r="12" spans="1:17" s="16" customFormat="1" ht="37.549999999999997" customHeight="1" x14ac:dyDescent="0.3">
      <c r="B12" s="8" t="s" vm="115">
        <v>201</v>
      </c>
      <c r="C12" s="239" vm="1342">
        <v>1087032.71</v>
      </c>
      <c r="D12" s="238" vm="992">
        <v>968954.22</v>
      </c>
      <c r="E12" s="212">
        <v>89.13754030455992</v>
      </c>
      <c r="F12" s="239" vm="582">
        <v>236</v>
      </c>
      <c r="G12" s="238" vm="1393">
        <v>294</v>
      </c>
      <c r="H12" s="212">
        <v>124.57627118644068</v>
      </c>
    </row>
    <row r="13" spans="1:17" s="16" customFormat="1" ht="37.549999999999997" customHeight="1" x14ac:dyDescent="0.3">
      <c r="B13" s="8" t="s" vm="94">
        <v>202</v>
      </c>
      <c r="C13" s="239" vm="1463">
        <v>181453.79</v>
      </c>
      <c r="D13" s="238" vm="1265">
        <v>602345.90999999992</v>
      </c>
      <c r="E13" s="212">
        <v>331.9555408569862</v>
      </c>
      <c r="F13" s="239" vm="1520">
        <v>21</v>
      </c>
      <c r="G13" s="238" vm="931">
        <v>14</v>
      </c>
      <c r="H13" s="212">
        <v>66.666666666666657</v>
      </c>
    </row>
    <row r="14" spans="1:17" s="16" customFormat="1" ht="37.549999999999997" customHeight="1" x14ac:dyDescent="0.3">
      <c r="B14" s="8" t="s" vm="67">
        <v>203</v>
      </c>
      <c r="C14" s="239" vm="1583">
        <v>232744.97999999998</v>
      </c>
      <c r="D14" s="238" vm="1264">
        <v>194934.31</v>
      </c>
      <c r="E14" s="212">
        <v>83.754463791227636</v>
      </c>
      <c r="F14" s="239" vm="1582">
        <v>17</v>
      </c>
      <c r="G14" s="238" vm="843">
        <v>23</v>
      </c>
      <c r="H14" s="212">
        <v>135.29411764705884</v>
      </c>
    </row>
    <row r="15" spans="1:17" s="16" customFormat="1" ht="37.549999999999997" customHeight="1" x14ac:dyDescent="0.3">
      <c r="B15" s="8" t="s" vm="138">
        <v>204</v>
      </c>
      <c r="C15" s="239" vm="1761">
        <v>2023831.4700000004</v>
      </c>
      <c r="D15" s="238" vm="1697">
        <v>1468665.14</v>
      </c>
      <c r="E15" s="212">
        <v>72.568549396062082</v>
      </c>
      <c r="F15" s="239" vm="1698">
        <v>107</v>
      </c>
      <c r="G15" s="238" vm="1696">
        <v>89</v>
      </c>
      <c r="H15" s="212">
        <v>83.177570093457945</v>
      </c>
    </row>
    <row r="16" spans="1:17" s="58" customFormat="1" ht="3.05" customHeight="1" thickBot="1" x14ac:dyDescent="0.35">
      <c r="B16" s="72"/>
      <c r="C16" s="73"/>
      <c r="D16" s="73"/>
      <c r="E16" s="213"/>
      <c r="F16" s="73"/>
      <c r="G16" s="73"/>
      <c r="H16" s="213"/>
      <c r="I16" s="73"/>
      <c r="J16" s="73"/>
      <c r="K16" s="73"/>
      <c r="L16" s="73"/>
      <c r="M16" s="57"/>
      <c r="N16" s="57"/>
      <c r="O16" s="57"/>
      <c r="P16" s="57"/>
      <c r="Q16" s="57"/>
    </row>
    <row r="17" spans="2:17" ht="37.549999999999997" customHeight="1" thickBot="1" x14ac:dyDescent="0.35">
      <c r="B17" s="115" t="s" vm="44">
        <v>205</v>
      </c>
      <c r="C17" s="241">
        <v>63833239.939999983</v>
      </c>
      <c r="D17" s="241">
        <v>59592513.850000001</v>
      </c>
      <c r="E17" s="243">
        <v>93.356555152165157</v>
      </c>
      <c r="F17" s="241">
        <v>8851</v>
      </c>
      <c r="G17" s="241">
        <v>8831</v>
      </c>
      <c r="H17" s="250">
        <v>99.774036831996384</v>
      </c>
    </row>
    <row r="18" spans="2:17" s="58" customFormat="1" ht="3.05" customHeight="1" x14ac:dyDescent="0.3">
      <c r="B18" s="72"/>
      <c r="C18" s="73"/>
      <c r="D18" s="73"/>
      <c r="E18" s="74"/>
      <c r="F18" s="73"/>
      <c r="G18" s="73"/>
      <c r="H18" s="74"/>
      <c r="I18" s="73"/>
      <c r="J18" s="73"/>
      <c r="K18" s="73"/>
      <c r="L18" s="73"/>
      <c r="M18" s="57"/>
      <c r="N18" s="57"/>
      <c r="O18" s="57"/>
      <c r="P18" s="57"/>
      <c r="Q18" s="57"/>
    </row>
    <row r="19" spans="2:17" ht="37.549999999999997" customHeight="1" x14ac:dyDescent="0.3">
      <c r="B19" s="8" t="s" vm="93">
        <v>206</v>
      </c>
      <c r="C19" s="238" vm="561">
        <v>114109.08999999998</v>
      </c>
      <c r="D19" s="239" vm="1396">
        <v>296058.39999999997</v>
      </c>
      <c r="E19" s="247">
        <v>259.45207345006429</v>
      </c>
      <c r="F19" s="239" vm="1289">
        <v>24</v>
      </c>
      <c r="G19" s="11" vm="490">
        <v>5</v>
      </c>
      <c r="H19" s="210">
        <v>20.833333333333336</v>
      </c>
    </row>
    <row r="20" spans="2:17" ht="37.549999999999997" customHeight="1" x14ac:dyDescent="0.3">
      <c r="B20" s="8" t="s" vm="66">
        <v>207</v>
      </c>
      <c r="C20" s="238" vm="1479">
        <v>5946936.3000000007</v>
      </c>
      <c r="D20" s="239" vm="932">
        <v>14440822.710000001</v>
      </c>
      <c r="E20" s="212">
        <v>242.82793663016031</v>
      </c>
      <c r="F20" s="239" vm="965">
        <v>52006</v>
      </c>
      <c r="G20" s="11" vm="903">
        <v>195891</v>
      </c>
      <c r="H20" s="210">
        <v>376.66999961542899</v>
      </c>
    </row>
    <row r="21" spans="2:17" ht="37.549999999999997" customHeight="1" x14ac:dyDescent="0.3">
      <c r="B21" s="8" t="s" vm="137">
        <v>208</v>
      </c>
      <c r="C21" s="238" vm="1068">
        <v>65330550.75</v>
      </c>
      <c r="D21" s="239" vm="1777">
        <v>50895225.43</v>
      </c>
      <c r="E21" s="212">
        <v>77.904173232459698</v>
      </c>
      <c r="F21" s="239" vm="806">
        <v>116422</v>
      </c>
      <c r="G21" s="11" vm="703">
        <v>85803</v>
      </c>
      <c r="H21" s="210">
        <v>73.699987974781394</v>
      </c>
    </row>
    <row r="22" spans="2:17" s="16" customFormat="1" ht="37.549999999999997" customHeight="1" x14ac:dyDescent="0.3">
      <c r="B22" s="8" t="s" vm="114">
        <v>209</v>
      </c>
      <c r="C22" s="238" vm="979">
        <v>0</v>
      </c>
      <c r="D22" s="239" vm="1199">
        <v>0</v>
      </c>
      <c r="E22" s="210" t="s">
        <v>60</v>
      </c>
      <c r="F22" s="239" vm="1491">
        <v>0</v>
      </c>
      <c r="G22" s="11" vm="1247">
        <v>0</v>
      </c>
      <c r="H22" s="210" t="s">
        <v>60</v>
      </c>
    </row>
    <row r="23" spans="2:17" s="16" customFormat="1" ht="37.549999999999997" customHeight="1" x14ac:dyDescent="0.3">
      <c r="B23" s="8" t="s" vm="92">
        <v>210</v>
      </c>
      <c r="C23" s="238" vm="1194">
        <v>12777119.399999999</v>
      </c>
      <c r="D23" s="239" vm="1006">
        <v>11861555.810000001</v>
      </c>
      <c r="E23" s="212">
        <v>92.834350518787517</v>
      </c>
      <c r="F23" s="239" vm="726">
        <v>5430</v>
      </c>
      <c r="G23" s="11" vm="1162">
        <v>4406</v>
      </c>
      <c r="H23" s="210">
        <v>81.141804788213619</v>
      </c>
    </row>
    <row r="24" spans="2:17" s="58" customFormat="1" ht="3.05" customHeight="1" thickBot="1" x14ac:dyDescent="0.35">
      <c r="B24" s="72"/>
      <c r="C24" s="73"/>
      <c r="D24" s="73"/>
      <c r="E24" s="213" t="s">
        <v>60</v>
      </c>
      <c r="F24" s="73"/>
      <c r="G24" s="73"/>
      <c r="H24" s="251"/>
      <c r="I24" s="73"/>
      <c r="J24" s="73"/>
      <c r="K24" s="73"/>
      <c r="L24" s="73"/>
      <c r="M24" s="57"/>
      <c r="N24" s="57"/>
      <c r="O24" s="57"/>
      <c r="P24" s="57"/>
      <c r="Q24" s="57"/>
    </row>
    <row r="25" spans="2:17" ht="37.549999999999997" customHeight="1" thickBot="1" x14ac:dyDescent="0.35">
      <c r="B25" s="115" t="s" vm="41">
        <v>211</v>
      </c>
      <c r="C25" s="240">
        <v>84168715.539999992</v>
      </c>
      <c r="D25" s="241">
        <v>77493662.349999994</v>
      </c>
      <c r="E25" s="244">
        <v>92.069436788746316</v>
      </c>
      <c r="F25" s="241">
        <v>173882</v>
      </c>
      <c r="G25" s="116">
        <v>286105</v>
      </c>
      <c r="H25" s="249">
        <v>164.539745344544</v>
      </c>
    </row>
    <row r="26" spans="2:17" s="58" customFormat="1" ht="3.05" customHeight="1" x14ac:dyDescent="0.3">
      <c r="B26" s="72"/>
      <c r="C26" s="73"/>
      <c r="D26" s="73"/>
      <c r="E26" s="245"/>
      <c r="F26" s="73"/>
      <c r="G26" s="73"/>
      <c r="H26" s="251"/>
      <c r="I26" s="73"/>
      <c r="J26" s="73"/>
      <c r="K26" s="73"/>
      <c r="L26" s="73"/>
      <c r="M26" s="57"/>
      <c r="N26" s="57"/>
      <c r="O26" s="57"/>
      <c r="P26" s="57"/>
      <c r="Q26" s="57"/>
    </row>
    <row r="27" spans="2:17" ht="23.3" customHeight="1" x14ac:dyDescent="0.3">
      <c r="B27" s="13" t="s">
        <v>34</v>
      </c>
      <c r="C27" s="242">
        <v>148001955.47999996</v>
      </c>
      <c r="D27" s="242">
        <v>137086176.19999999</v>
      </c>
      <c r="E27" s="246">
        <v>92.624570908811364</v>
      </c>
      <c r="F27" s="248">
        <v>182733</v>
      </c>
      <c r="G27" s="15">
        <v>294936</v>
      </c>
      <c r="H27" s="252">
        <v>161.40270230336066</v>
      </c>
    </row>
    <row r="28" spans="2:17" x14ac:dyDescent="0.3">
      <c r="B28" s="79"/>
      <c r="C28" s="79"/>
      <c r="D28" s="79"/>
      <c r="E28" s="85"/>
      <c r="F28" s="79"/>
      <c r="G28" s="79"/>
      <c r="H28" s="85"/>
      <c r="I28" s="16"/>
      <c r="J28" s="16"/>
      <c r="K28" s="16"/>
      <c r="L28" s="16"/>
    </row>
    <row r="29" spans="2:17" x14ac:dyDescent="0.3">
      <c r="B29" s="79"/>
      <c r="C29" s="79"/>
      <c r="D29" s="79"/>
      <c r="E29" s="85"/>
      <c r="F29" s="79"/>
      <c r="G29" s="79"/>
      <c r="H29" s="85"/>
      <c r="I29" s="16"/>
      <c r="J29" s="16"/>
      <c r="K29" s="16"/>
      <c r="L29" s="16"/>
    </row>
  </sheetData>
  <mergeCells count="5">
    <mergeCell ref="B5:B6"/>
    <mergeCell ref="C5:E5"/>
    <mergeCell ref="F5:H5"/>
    <mergeCell ref="B1:H1"/>
    <mergeCell ref="B2:H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6" tint="0.39997558519241921"/>
    <pageSetUpPr fitToPage="1"/>
  </sheetPr>
  <dimension ref="A1:U34"/>
  <sheetViews>
    <sheetView showGridLines="0" zoomScale="98" zoomScaleNormal="98" workbookViewId="0">
      <selection activeCell="A6" sqref="A6:E6"/>
    </sheetView>
  </sheetViews>
  <sheetFormatPr defaultColWidth="9.296875" defaultRowHeight="14.4" x14ac:dyDescent="0.3"/>
  <cols>
    <col min="1" max="1" width="5.296875" style="5" customWidth="1"/>
    <col min="2" max="2" width="47.3984375" style="5" customWidth="1"/>
    <col min="3" max="3" width="17.3984375" style="5" bestFit="1" customWidth="1"/>
    <col min="4" max="4" width="9.796875" style="5" bestFit="1" customWidth="1"/>
    <col min="5" max="5" width="16.796875" style="5" bestFit="1" customWidth="1"/>
    <col min="6" max="6" width="9.796875" style="5" bestFit="1" customWidth="1"/>
    <col min="7" max="7" width="11.69921875" style="64" bestFit="1" customWidth="1"/>
    <col min="8" max="8" width="13.69921875" style="5" bestFit="1" customWidth="1"/>
    <col min="9" max="9" width="9.796875" style="5" bestFit="1" customWidth="1"/>
    <col min="10" max="10" width="13.69921875" style="5" bestFit="1" customWidth="1"/>
    <col min="11" max="11" width="9.796875" style="5" bestFit="1" customWidth="1"/>
    <col min="12" max="12" width="11.59765625" style="64" customWidth="1"/>
    <col min="13" max="16384" width="9.296875" style="5"/>
  </cols>
  <sheetData>
    <row r="1" spans="1:21" s="16" customFormat="1" ht="58.85" customHeight="1" x14ac:dyDescent="0.3">
      <c r="B1" s="377" t="s">
        <v>195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118"/>
    </row>
    <row r="2" spans="1:21" s="16" customFormat="1" ht="13.3" x14ac:dyDescent="0.3">
      <c r="A2" s="119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</row>
    <row r="3" spans="1:21" ht="21.75" customHeight="1" x14ac:dyDescent="0.3"/>
    <row r="4" spans="1:21" ht="7.5" customHeight="1" thickBot="1" x14ac:dyDescent="0.4"/>
    <row r="5" spans="1:21" s="56" customFormat="1" ht="14.95" customHeight="1" x14ac:dyDescent="0.3">
      <c r="B5" s="373" t="s">
        <v>31</v>
      </c>
      <c r="C5" s="371" t="s">
        <v>24</v>
      </c>
      <c r="D5" s="371"/>
      <c r="E5" s="371"/>
      <c r="F5" s="371"/>
      <c r="G5" s="371"/>
      <c r="H5" s="371" t="s">
        <v>28</v>
      </c>
      <c r="I5" s="371"/>
      <c r="J5" s="371"/>
      <c r="K5" s="371"/>
      <c r="L5" s="372"/>
    </row>
    <row r="6" spans="1:21" s="57" customFormat="1" ht="14.95" thickBot="1" x14ac:dyDescent="0.35">
      <c r="B6" s="374"/>
      <c r="C6" s="3" t="s">
        <v>58</v>
      </c>
      <c r="D6" s="3" t="s">
        <v>25</v>
      </c>
      <c r="E6" s="3" t="s">
        <v>59</v>
      </c>
      <c r="F6" s="3" t="s">
        <v>25</v>
      </c>
      <c r="G6" s="22" t="s">
        <v>57</v>
      </c>
      <c r="H6" s="3" t="s">
        <v>58</v>
      </c>
      <c r="I6" s="3" t="s">
        <v>25</v>
      </c>
      <c r="J6" s="3" t="s">
        <v>59</v>
      </c>
      <c r="K6" s="3" t="s">
        <v>25</v>
      </c>
      <c r="L6" s="24" t="s">
        <v>57</v>
      </c>
    </row>
    <row r="7" spans="1:21" s="58" customFormat="1" ht="8.4499999999999993" customHeight="1" x14ac:dyDescent="0.3">
      <c r="C7" s="57"/>
      <c r="D7" s="57"/>
      <c r="E7" s="57"/>
      <c r="F7" s="57"/>
      <c r="G7" s="59"/>
      <c r="H7" s="57"/>
      <c r="I7" s="57"/>
      <c r="J7" s="57"/>
      <c r="K7" s="57"/>
      <c r="L7" s="59"/>
      <c r="M7" s="57"/>
      <c r="N7" s="57"/>
      <c r="O7" s="57"/>
      <c r="P7" s="57"/>
      <c r="Q7" s="57"/>
    </row>
    <row r="8" spans="1:21" s="16" customFormat="1" ht="37.549999999999997" customHeight="1" x14ac:dyDescent="0.3">
      <c r="B8" s="8" t="s" vm="136">
        <v>179</v>
      </c>
      <c r="C8" s="207" vm="983">
        <v>348604296.32999998</v>
      </c>
      <c r="D8" s="218">
        <v>95.51</v>
      </c>
      <c r="E8" s="238" vm="1478">
        <v>328895660.35000008</v>
      </c>
      <c r="F8" s="218">
        <v>94.71</v>
      </c>
      <c r="G8" s="272">
        <v>94.346416212454514</v>
      </c>
      <c r="H8" s="280" vm="1557">
        <v>149302</v>
      </c>
      <c r="I8" s="218">
        <v>76.739999999999995</v>
      </c>
      <c r="J8" s="238" vm="584">
        <v>157095</v>
      </c>
      <c r="K8" s="218">
        <v>73.400000000000006</v>
      </c>
      <c r="L8" s="212">
        <v>105.21962197425351</v>
      </c>
    </row>
    <row r="9" spans="1:21" s="16" customFormat="1" ht="37.549999999999997" customHeight="1" x14ac:dyDescent="0.3">
      <c r="B9" s="8" t="s" vm="113">
        <v>180</v>
      </c>
      <c r="C9" s="207" vm="616">
        <v>2675762.91</v>
      </c>
      <c r="D9" s="218">
        <v>0.73</v>
      </c>
      <c r="E9" s="238" vm="821">
        <v>2313427.6999999997</v>
      </c>
      <c r="F9" s="218">
        <v>0.67</v>
      </c>
      <c r="G9" s="272">
        <v>86.458620506104538</v>
      </c>
      <c r="H9" s="280" vm="1487">
        <v>2348</v>
      </c>
      <c r="I9" s="218">
        <v>1.21</v>
      </c>
      <c r="J9" s="238" vm="735">
        <v>2140</v>
      </c>
      <c r="K9" s="218">
        <v>1</v>
      </c>
      <c r="L9" s="212">
        <v>91.141396933560486</v>
      </c>
    </row>
    <row r="10" spans="1:21" s="16" customFormat="1" ht="35.450000000000003" customHeight="1" x14ac:dyDescent="0.3">
      <c r="B10" s="8" t="s" vm="91">
        <v>181</v>
      </c>
      <c r="C10" s="207" vm="876">
        <v>13735724.240000002</v>
      </c>
      <c r="D10" s="218">
        <v>3.76</v>
      </c>
      <c r="E10" s="238" vm="812">
        <v>16024848.129999997</v>
      </c>
      <c r="F10" s="218">
        <v>4.62</v>
      </c>
      <c r="G10" s="273">
        <v>116.66547646125424</v>
      </c>
      <c r="H10" s="280" vm="1158">
        <v>42896</v>
      </c>
      <c r="I10" s="218">
        <v>22.05</v>
      </c>
      <c r="J10" s="238" vm="1094">
        <v>54783</v>
      </c>
      <c r="K10" s="218">
        <v>25.6</v>
      </c>
      <c r="L10" s="212">
        <v>127.71120850428946</v>
      </c>
    </row>
    <row r="11" spans="1:21" s="58" customFormat="1" ht="4.8499999999999996" customHeight="1" thickBot="1" x14ac:dyDescent="0.35">
      <c r="B11" s="72"/>
      <c r="C11" s="208"/>
      <c r="D11" s="73"/>
      <c r="E11" s="73"/>
      <c r="F11" s="73"/>
      <c r="G11" s="271"/>
      <c r="H11" s="73"/>
      <c r="I11" s="73"/>
      <c r="J11" s="73"/>
      <c r="K11" s="73"/>
      <c r="L11" s="293"/>
      <c r="M11" s="73"/>
      <c r="N11" s="73"/>
      <c r="O11" s="73"/>
      <c r="P11" s="73"/>
      <c r="Q11" s="57"/>
      <c r="R11" s="57"/>
      <c r="S11" s="57"/>
      <c r="T11" s="57"/>
      <c r="U11" s="57"/>
    </row>
    <row r="12" spans="1:21" ht="37.549999999999997" customHeight="1" thickBot="1" x14ac:dyDescent="0.35">
      <c r="B12" s="115" t="s" vm="32">
        <v>182</v>
      </c>
      <c r="C12" s="254">
        <v>365015783.48000002</v>
      </c>
      <c r="D12" s="260">
        <v>100.00000000000001</v>
      </c>
      <c r="E12" s="241">
        <v>347233936.18000007</v>
      </c>
      <c r="F12" s="259">
        <v>100</v>
      </c>
      <c r="G12" s="274">
        <v>95.128471670328679</v>
      </c>
      <c r="H12" s="281">
        <v>194546</v>
      </c>
      <c r="I12" s="260">
        <v>99.999999999999986</v>
      </c>
      <c r="J12" s="241">
        <v>214018</v>
      </c>
      <c r="K12" s="260">
        <v>100</v>
      </c>
      <c r="L12" s="250">
        <v>110.00894390015729</v>
      </c>
    </row>
    <row r="13" spans="1:21" s="58" customFormat="1" ht="3.05" customHeight="1" x14ac:dyDescent="0.3">
      <c r="B13" s="72"/>
      <c r="C13" s="73"/>
      <c r="D13" s="73"/>
      <c r="E13" s="73"/>
      <c r="F13" s="73"/>
      <c r="G13" s="275"/>
      <c r="H13" s="73"/>
      <c r="I13" s="73"/>
      <c r="J13" s="73"/>
      <c r="K13" s="73"/>
      <c r="L13" s="294"/>
      <c r="M13" s="73"/>
      <c r="N13" s="73"/>
      <c r="O13" s="73"/>
      <c r="P13" s="73"/>
      <c r="Q13" s="57"/>
      <c r="R13" s="57"/>
      <c r="S13" s="57"/>
      <c r="T13" s="57"/>
      <c r="U13" s="57"/>
    </row>
    <row r="14" spans="1:21" ht="37.549999999999997" customHeight="1" x14ac:dyDescent="0.3">
      <c r="B14" s="8" t="s" vm="135">
        <v>183</v>
      </c>
      <c r="C14" s="239" vm="764">
        <v>3799600.07</v>
      </c>
      <c r="D14" s="218">
        <v>100</v>
      </c>
      <c r="E14" s="238" vm="889">
        <v>7936033.4699999997</v>
      </c>
      <c r="F14" s="218">
        <v>100</v>
      </c>
      <c r="G14" s="272">
        <v>208.86496799122335</v>
      </c>
      <c r="H14" s="280" vm="1390">
        <v>112</v>
      </c>
      <c r="I14" s="218">
        <v>100</v>
      </c>
      <c r="J14" s="238" vm="1476">
        <v>113</v>
      </c>
      <c r="K14" s="218">
        <v>100</v>
      </c>
      <c r="L14" s="212">
        <v>100.89285714285714</v>
      </c>
    </row>
    <row r="15" spans="1:21" ht="3.05" customHeight="1" thickBot="1" x14ac:dyDescent="0.35">
      <c r="B15" s="26"/>
      <c r="C15" s="27"/>
      <c r="D15" s="265"/>
      <c r="E15" s="28"/>
      <c r="F15" s="28"/>
      <c r="G15" s="271"/>
      <c r="H15" s="37"/>
      <c r="I15" s="28"/>
      <c r="J15" s="29"/>
      <c r="K15" s="28"/>
      <c r="L15" s="212"/>
    </row>
    <row r="16" spans="1:21" ht="37.549999999999997" customHeight="1" thickBot="1" x14ac:dyDescent="0.35">
      <c r="B16" s="115" t="s" vm="47">
        <v>184</v>
      </c>
      <c r="C16" s="253">
        <v>3799600.07</v>
      </c>
      <c r="D16" s="260">
        <v>100</v>
      </c>
      <c r="E16" s="240">
        <v>7936033.4699999997</v>
      </c>
      <c r="F16" s="261">
        <v>100</v>
      </c>
      <c r="G16" s="276">
        <v>208.86496799122335</v>
      </c>
      <c r="H16" s="281">
        <v>112</v>
      </c>
      <c r="I16" s="260">
        <v>100</v>
      </c>
      <c r="J16" s="241">
        <v>113</v>
      </c>
      <c r="K16" s="283">
        <v>100</v>
      </c>
      <c r="L16" s="250">
        <v>100.89285714285714</v>
      </c>
    </row>
    <row r="17" spans="2:21" ht="4.8499999999999996" customHeight="1" x14ac:dyDescent="0.3">
      <c r="B17" s="31"/>
      <c r="C17" s="255"/>
      <c r="D17" s="32"/>
      <c r="E17" s="32"/>
      <c r="F17" s="262"/>
      <c r="G17" s="275"/>
      <c r="H17" s="86"/>
      <c r="I17" s="32"/>
      <c r="J17" s="86"/>
      <c r="K17" s="284"/>
      <c r="L17" s="212"/>
    </row>
    <row r="18" spans="2:21" ht="41.95" customHeight="1" x14ac:dyDescent="0.3">
      <c r="B18" s="8" t="s" vm="90">
        <v>185</v>
      </c>
      <c r="C18" s="207" vm="613">
        <v>6975219.6500000004</v>
      </c>
      <c r="D18" s="218">
        <v>99.93</v>
      </c>
      <c r="E18" s="239" vm="1529">
        <v>5300545.25</v>
      </c>
      <c r="F18" s="219">
        <v>100</v>
      </c>
      <c r="G18" s="272">
        <v>75.991087248413749</v>
      </c>
      <c r="H18" s="280" vm="1184">
        <v>54</v>
      </c>
      <c r="I18" s="218">
        <v>94.74</v>
      </c>
      <c r="J18" s="282" vm="874">
        <v>76</v>
      </c>
      <c r="K18" s="285">
        <v>100</v>
      </c>
      <c r="L18" s="212">
        <v>140.74074074074073</v>
      </c>
    </row>
    <row r="19" spans="2:21" ht="37.549999999999997" customHeight="1" x14ac:dyDescent="0.3">
      <c r="B19" s="8" t="s" vm="65">
        <v>186</v>
      </c>
      <c r="C19" s="207" vm="508">
        <v>4669.18</v>
      </c>
      <c r="D19" s="218">
        <v>7.0000000000000007E-2</v>
      </c>
      <c r="E19" s="239" vm="1292">
        <v>0</v>
      </c>
      <c r="F19" s="219">
        <v>0</v>
      </c>
      <c r="G19" s="272" t="s">
        <v>60</v>
      </c>
      <c r="H19" s="280" vm="907">
        <v>3</v>
      </c>
      <c r="I19" s="218">
        <v>5.26</v>
      </c>
      <c r="J19" s="282" vm="727">
        <v>0</v>
      </c>
      <c r="K19" s="285">
        <v>0</v>
      </c>
      <c r="L19" s="210" t="s">
        <v>60</v>
      </c>
    </row>
    <row r="20" spans="2:21" ht="4.8499999999999996" customHeight="1" thickBot="1" x14ac:dyDescent="0.35">
      <c r="B20" s="33"/>
      <c r="C20" s="256"/>
      <c r="D20" s="34"/>
      <c r="E20" s="34"/>
      <c r="F20" s="263"/>
      <c r="G20" s="271"/>
      <c r="H20" s="38"/>
      <c r="I20" s="34"/>
      <c r="J20" s="35"/>
      <c r="K20" s="286"/>
      <c r="L20" s="212"/>
    </row>
    <row r="21" spans="2:21" ht="37.549999999999997" customHeight="1" thickBot="1" x14ac:dyDescent="0.35">
      <c r="B21" s="115" t="s" vm="34">
        <v>187</v>
      </c>
      <c r="C21" s="254">
        <v>6979888.8300000001</v>
      </c>
      <c r="D21" s="259">
        <v>100</v>
      </c>
      <c r="E21" s="253">
        <v>5300545.25</v>
      </c>
      <c r="F21" s="261">
        <v>100</v>
      </c>
      <c r="G21" s="276">
        <v>75.940253191682999</v>
      </c>
      <c r="H21" s="281">
        <v>57</v>
      </c>
      <c r="I21" s="260">
        <v>100</v>
      </c>
      <c r="J21" s="241">
        <v>76</v>
      </c>
      <c r="K21" s="283">
        <v>100</v>
      </c>
      <c r="L21" s="250">
        <v>133.33333333333331</v>
      </c>
    </row>
    <row r="22" spans="2:21" s="16" customFormat="1" ht="5.3" customHeight="1" x14ac:dyDescent="0.3">
      <c r="B22" s="8"/>
      <c r="C22" s="222"/>
      <c r="D22" s="9"/>
      <c r="E22" s="222"/>
      <c r="F22" s="268"/>
      <c r="G22" s="275"/>
      <c r="H22" s="36"/>
      <c r="I22" s="30"/>
      <c r="J22" s="11"/>
      <c r="K22" s="287"/>
      <c r="L22" s="212"/>
    </row>
    <row r="23" spans="2:21" s="16" customFormat="1" ht="31.85" customHeight="1" x14ac:dyDescent="0.3">
      <c r="B23" s="8" t="s" vm="112">
        <v>188</v>
      </c>
      <c r="C23" s="207" vm="1416">
        <v>103746524.41000003</v>
      </c>
      <c r="D23" s="218">
        <v>75.820000000000007</v>
      </c>
      <c r="E23" s="207" vm="602">
        <v>94792974.870000005</v>
      </c>
      <c r="F23" s="219">
        <v>77.459999999999994</v>
      </c>
      <c r="G23" s="272">
        <v>91.369783623192873</v>
      </c>
      <c r="H23" s="280" vm="780">
        <v>9194</v>
      </c>
      <c r="I23" s="218">
        <v>93.52000000000001</v>
      </c>
      <c r="J23" s="238" vm="669">
        <v>9349</v>
      </c>
      <c r="K23" s="285">
        <v>92.03</v>
      </c>
      <c r="L23" s="212">
        <v>101.68588209701979</v>
      </c>
    </row>
    <row r="24" spans="2:21" s="16" customFormat="1" ht="35.450000000000003" customHeight="1" x14ac:dyDescent="0.3">
      <c r="B24" s="8" t="s" vm="89">
        <v>189</v>
      </c>
      <c r="C24" s="207" vm="1038">
        <v>1934845.7399999998</v>
      </c>
      <c r="D24" s="218">
        <v>1.41</v>
      </c>
      <c r="E24" s="207" vm="1456">
        <v>1216718.69</v>
      </c>
      <c r="F24" s="219">
        <v>0.99</v>
      </c>
      <c r="G24" s="272">
        <v>62.884532076443477</v>
      </c>
      <c r="H24" s="280" vm="1354">
        <v>187</v>
      </c>
      <c r="I24" s="218">
        <v>1.9</v>
      </c>
      <c r="J24" s="238" vm="1341">
        <v>239</v>
      </c>
      <c r="K24" s="285">
        <v>2.35</v>
      </c>
      <c r="L24" s="212">
        <v>127.80748663101605</v>
      </c>
    </row>
    <row r="25" spans="2:21" s="16" customFormat="1" ht="35.450000000000003" customHeight="1" x14ac:dyDescent="0.3">
      <c r="B25" s="8" t="s" vm="64">
        <v>190</v>
      </c>
      <c r="C25" s="207" vm="840">
        <v>0</v>
      </c>
      <c r="D25" s="218">
        <v>0</v>
      </c>
      <c r="E25" s="207" vm="777">
        <v>0</v>
      </c>
      <c r="F25" s="219">
        <v>0</v>
      </c>
      <c r="G25" s="272" t="s">
        <v>60</v>
      </c>
      <c r="H25" s="280" vm="901">
        <v>0</v>
      </c>
      <c r="I25" s="218">
        <v>0</v>
      </c>
      <c r="J25" s="238" vm="628">
        <v>0</v>
      </c>
      <c r="K25" s="285">
        <v>0</v>
      </c>
      <c r="L25" s="210" t="s">
        <v>60</v>
      </c>
    </row>
    <row r="26" spans="2:21" s="16" customFormat="1" ht="35.450000000000003" customHeight="1" x14ac:dyDescent="0.3">
      <c r="B26" s="8" t="s" vm="134">
        <v>191</v>
      </c>
      <c r="C26" s="207" vm="1142">
        <v>5445245.2199999997</v>
      </c>
      <c r="D26" s="218">
        <v>3.98</v>
      </c>
      <c r="E26" s="207" vm="734">
        <v>6078713.6500000004</v>
      </c>
      <c r="F26" s="219">
        <v>4.97</v>
      </c>
      <c r="G26" s="272">
        <v>111.63342337041711</v>
      </c>
      <c r="H26" s="280" vm="1172">
        <v>22</v>
      </c>
      <c r="I26" s="218">
        <v>0.22</v>
      </c>
      <c r="J26" s="238" vm="790">
        <v>32</v>
      </c>
      <c r="K26" s="285">
        <v>0.32</v>
      </c>
      <c r="L26" s="212">
        <v>145.45454545454547</v>
      </c>
    </row>
    <row r="27" spans="2:21" s="16" customFormat="1" ht="37.549999999999997" customHeight="1" x14ac:dyDescent="0.3">
      <c r="B27" s="8" t="s" vm="111">
        <v>192</v>
      </c>
      <c r="C27" s="207" vm="649">
        <v>24974865.789999999</v>
      </c>
      <c r="D27" s="218">
        <v>18.25</v>
      </c>
      <c r="E27" s="207" vm="921">
        <v>19234305.949999999</v>
      </c>
      <c r="F27" s="219">
        <v>15.72</v>
      </c>
      <c r="G27" s="272">
        <v>77.014651897354597</v>
      </c>
      <c r="H27" s="280" vm="982">
        <v>9</v>
      </c>
      <c r="I27" s="218">
        <v>0.09</v>
      </c>
      <c r="J27" s="238" vm="916">
        <v>9</v>
      </c>
      <c r="K27" s="285">
        <v>0.09</v>
      </c>
      <c r="L27" s="212">
        <v>100</v>
      </c>
    </row>
    <row r="28" spans="2:21" s="16" customFormat="1" ht="37.549999999999997" customHeight="1" x14ac:dyDescent="0.3">
      <c r="B28" s="8" t="s" vm="88">
        <v>193</v>
      </c>
      <c r="C28" s="207" vm="528">
        <v>743791.60000000009</v>
      </c>
      <c r="D28" s="218">
        <v>0.54</v>
      </c>
      <c r="E28" s="207" vm="851">
        <v>1057007.6600000001</v>
      </c>
      <c r="F28" s="219">
        <v>0.86</v>
      </c>
      <c r="G28" s="272">
        <v>142.11072832766598</v>
      </c>
      <c r="H28" s="280" vm="571">
        <v>420</v>
      </c>
      <c r="I28" s="218">
        <v>4.2699999999999996</v>
      </c>
      <c r="J28" s="238" vm="590">
        <v>529</v>
      </c>
      <c r="K28" s="285">
        <v>5.21</v>
      </c>
      <c r="L28" s="212">
        <v>125.95238095238095</v>
      </c>
    </row>
    <row r="29" spans="2:21" s="58" customFormat="1" ht="3.75" customHeight="1" thickBot="1" x14ac:dyDescent="0.35">
      <c r="C29" s="257"/>
      <c r="E29" s="257"/>
      <c r="F29" s="264"/>
      <c r="G29" s="271"/>
      <c r="K29" s="288"/>
      <c r="L29" s="212"/>
      <c r="M29" s="73"/>
      <c r="N29" s="73"/>
      <c r="O29" s="73"/>
      <c r="P29" s="73"/>
      <c r="Q29" s="57"/>
      <c r="R29" s="57"/>
      <c r="S29" s="57"/>
      <c r="T29" s="57"/>
      <c r="U29" s="57"/>
    </row>
    <row r="30" spans="2:21" ht="37.549999999999997" customHeight="1" thickBot="1" x14ac:dyDescent="0.35">
      <c r="B30" s="115" t="s" vm="40">
        <v>194</v>
      </c>
      <c r="C30" s="254">
        <v>136845272.76000002</v>
      </c>
      <c r="D30" s="260">
        <v>100.00000000000001</v>
      </c>
      <c r="E30" s="253">
        <v>122379720.82000001</v>
      </c>
      <c r="F30" s="261">
        <v>99.999999999999986</v>
      </c>
      <c r="G30" s="297">
        <v>89.429264417946115</v>
      </c>
      <c r="H30" s="281">
        <v>9832</v>
      </c>
      <c r="I30" s="260">
        <v>100.00000000000001</v>
      </c>
      <c r="J30" s="241">
        <v>10158</v>
      </c>
      <c r="K30" s="283">
        <v>99.999999999999986</v>
      </c>
      <c r="L30" s="250">
        <v>103.31570382424735</v>
      </c>
    </row>
    <row r="31" spans="2:21" s="58" customFormat="1" ht="3.75" customHeight="1" x14ac:dyDescent="0.3">
      <c r="B31" s="72"/>
      <c r="C31" s="221"/>
      <c r="D31" s="73"/>
      <c r="E31" s="221"/>
      <c r="F31" s="228"/>
      <c r="G31" s="277"/>
      <c r="H31" s="73"/>
      <c r="I31" s="73"/>
      <c r="J31" s="73"/>
      <c r="K31" s="289"/>
      <c r="L31" s="212"/>
      <c r="M31" s="73"/>
      <c r="N31" s="73"/>
      <c r="O31" s="73"/>
      <c r="P31" s="73"/>
      <c r="Q31" s="57"/>
      <c r="R31" s="57"/>
      <c r="S31" s="57"/>
      <c r="T31" s="57"/>
      <c r="U31" s="57"/>
    </row>
    <row r="32" spans="2:21" ht="23.3" customHeight="1" x14ac:dyDescent="0.3">
      <c r="B32" s="25" t="s">
        <v>36</v>
      </c>
      <c r="C32" s="258">
        <v>512640545.13999999</v>
      </c>
      <c r="D32" s="266"/>
      <c r="E32" s="267">
        <v>482850235.72000009</v>
      </c>
      <c r="F32" s="269"/>
      <c r="G32" s="279">
        <v>94.188850315796941</v>
      </c>
      <c r="H32" s="242">
        <v>204547</v>
      </c>
      <c r="I32" s="266"/>
      <c r="J32" s="242">
        <v>224365</v>
      </c>
      <c r="K32" s="290"/>
      <c r="L32" s="292">
        <v>109.68872679628643</v>
      </c>
    </row>
    <row r="33" spans="2:16" x14ac:dyDescent="0.3">
      <c r="B33" s="79"/>
      <c r="C33" s="79"/>
      <c r="D33" s="79"/>
      <c r="E33" s="79"/>
      <c r="F33" s="79"/>
      <c r="G33" s="85"/>
      <c r="H33" s="79"/>
      <c r="I33" s="79"/>
      <c r="J33" s="79"/>
      <c r="K33" s="79"/>
      <c r="L33" s="85"/>
      <c r="M33" s="16"/>
      <c r="N33" s="16"/>
      <c r="O33" s="16"/>
      <c r="P33" s="16"/>
    </row>
    <row r="34" spans="2:16" x14ac:dyDescent="0.3">
      <c r="B34" s="79"/>
      <c r="C34" s="79"/>
      <c r="D34" s="79"/>
      <c r="E34" s="79"/>
      <c r="F34" s="79"/>
      <c r="G34" s="85"/>
      <c r="H34" s="79"/>
      <c r="I34" s="79"/>
      <c r="J34" s="79"/>
      <c r="K34" s="79"/>
      <c r="L34" s="85"/>
      <c r="M34" s="16"/>
      <c r="N34" s="16"/>
      <c r="O34" s="16"/>
      <c r="P34" s="16"/>
    </row>
  </sheetData>
  <mergeCells count="5">
    <mergeCell ref="B5:B6"/>
    <mergeCell ref="C5:G5"/>
    <mergeCell ref="H5:L5"/>
    <mergeCell ref="B1:L1"/>
    <mergeCell ref="B2:L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6" tint="0.39997558519241921"/>
    <pageSetUpPr fitToPage="1"/>
  </sheetPr>
  <dimension ref="A1:Q34"/>
  <sheetViews>
    <sheetView showGridLines="0" zoomScaleNormal="100" workbookViewId="0">
      <selection activeCell="A6" sqref="A6:E6"/>
    </sheetView>
  </sheetViews>
  <sheetFormatPr defaultColWidth="9.296875" defaultRowHeight="14.4" x14ac:dyDescent="0.3"/>
  <cols>
    <col min="1" max="1" width="5.296875" style="5" customWidth="1"/>
    <col min="2" max="2" width="64.296875" style="5" customWidth="1"/>
    <col min="3" max="4" width="16.69921875" style="5" bestFit="1" customWidth="1"/>
    <col min="5" max="5" width="11.59765625" style="64" bestFit="1" customWidth="1"/>
    <col min="6" max="7" width="13.59765625" style="5" bestFit="1" customWidth="1"/>
    <col min="8" max="8" width="11.59765625" style="64" customWidth="1"/>
    <col min="9" max="16384" width="9.296875" style="5"/>
  </cols>
  <sheetData>
    <row r="1" spans="1:17" s="16" customFormat="1" ht="58.85" customHeight="1" x14ac:dyDescent="0.3">
      <c r="B1" s="377" t="s">
        <v>178</v>
      </c>
      <c r="C1" s="377"/>
      <c r="D1" s="377"/>
      <c r="E1" s="377"/>
      <c r="F1" s="377"/>
      <c r="G1" s="377"/>
      <c r="H1" s="377"/>
      <c r="I1" s="118"/>
    </row>
    <row r="2" spans="1:17" s="16" customFormat="1" ht="13.3" x14ac:dyDescent="0.3">
      <c r="A2" s="119"/>
      <c r="B2" s="91"/>
      <c r="C2" s="91"/>
      <c r="D2" s="91"/>
      <c r="E2" s="91"/>
      <c r="F2" s="91"/>
      <c r="G2" s="91"/>
      <c r="H2" s="91"/>
    </row>
    <row r="3" spans="1:17" ht="21.75" customHeight="1" x14ac:dyDescent="0.3"/>
    <row r="4" spans="1:17" ht="7.5" customHeight="1" thickBot="1" x14ac:dyDescent="0.4"/>
    <row r="5" spans="1:17" s="56" customFormat="1" ht="14.95" customHeight="1" x14ac:dyDescent="0.3">
      <c r="B5" s="373" t="s">
        <v>31</v>
      </c>
      <c r="C5" s="371" t="s">
        <v>30</v>
      </c>
      <c r="D5" s="371"/>
      <c r="E5" s="371"/>
      <c r="F5" s="371" t="s">
        <v>29</v>
      </c>
      <c r="G5" s="371"/>
      <c r="H5" s="372"/>
    </row>
    <row r="6" spans="1:17" s="57" customFormat="1" ht="14.95" thickBot="1" x14ac:dyDescent="0.35">
      <c r="B6" s="374"/>
      <c r="C6" s="3" t="s">
        <v>58</v>
      </c>
      <c r="D6" s="3" t="s">
        <v>59</v>
      </c>
      <c r="E6" s="22" t="s">
        <v>57</v>
      </c>
      <c r="F6" s="3" t="s">
        <v>58</v>
      </c>
      <c r="G6" s="3" t="s">
        <v>59</v>
      </c>
      <c r="H6" s="24" t="s">
        <v>57</v>
      </c>
    </row>
    <row r="7" spans="1:17" s="58" customFormat="1" ht="8.4499999999999993" customHeight="1" x14ac:dyDescent="0.3">
      <c r="C7" s="57"/>
      <c r="D7" s="57"/>
      <c r="E7" s="59"/>
      <c r="F7" s="57"/>
      <c r="G7" s="57"/>
      <c r="H7" s="59"/>
      <c r="I7" s="57"/>
      <c r="J7" s="57"/>
      <c r="K7" s="57"/>
      <c r="L7" s="57"/>
      <c r="M7" s="57"/>
    </row>
    <row r="8" spans="1:17" s="16" customFormat="1" ht="37.549999999999997" customHeight="1" x14ac:dyDescent="0.3">
      <c r="B8" s="8" t="s" vm="136">
        <v>179</v>
      </c>
      <c r="C8" s="222" vm="1397">
        <v>297627138.07999998</v>
      </c>
      <c r="D8" s="222" vm="794">
        <v>277976525.24999994</v>
      </c>
      <c r="E8" s="270">
        <v>93.39757356914204</v>
      </c>
      <c r="F8" s="298" vm="1024">
        <v>47664</v>
      </c>
      <c r="G8" s="222" vm="972">
        <v>44722</v>
      </c>
      <c r="H8" s="210">
        <v>93.827626720375974</v>
      </c>
    </row>
    <row r="9" spans="1:17" s="16" customFormat="1" ht="37.549999999999997" customHeight="1" x14ac:dyDescent="0.3">
      <c r="B9" s="8" t="s" vm="113">
        <v>180</v>
      </c>
      <c r="C9" s="222" vm="746">
        <v>2992614.0500000003</v>
      </c>
      <c r="D9" s="222" vm="1146">
        <v>2682395.3899999997</v>
      </c>
      <c r="E9" s="270">
        <v>89.63385672803345</v>
      </c>
      <c r="F9" s="298" vm="753">
        <v>287</v>
      </c>
      <c r="G9" s="222" vm="973">
        <v>205</v>
      </c>
      <c r="H9" s="210">
        <v>71.428571428571431</v>
      </c>
    </row>
    <row r="10" spans="1:17" s="16" customFormat="1" ht="35.450000000000003" customHeight="1" x14ac:dyDescent="0.3">
      <c r="B10" s="8" t="s" vm="91">
        <v>181</v>
      </c>
      <c r="C10" s="222" vm="1744">
        <v>9772748.8599999975</v>
      </c>
      <c r="D10" s="222" vm="1745">
        <v>9028621.1600000001</v>
      </c>
      <c r="E10" s="272">
        <v>92.385686865998139</v>
      </c>
      <c r="F10" s="298" vm="1490">
        <v>3244</v>
      </c>
      <c r="G10" s="222" vm="1743">
        <v>3527</v>
      </c>
      <c r="H10" s="210">
        <v>108.72379778051788</v>
      </c>
    </row>
    <row r="11" spans="1:17" s="58" customFormat="1" ht="4.8499999999999996" customHeight="1" thickBot="1" x14ac:dyDescent="0.35">
      <c r="B11" s="72"/>
      <c r="C11" s="221"/>
      <c r="D11" s="221"/>
      <c r="E11" s="271"/>
      <c r="F11" s="208"/>
      <c r="G11" s="303"/>
      <c r="H11" s="291"/>
      <c r="I11" s="73"/>
      <c r="J11" s="73"/>
      <c r="K11" s="73"/>
      <c r="L11" s="73"/>
      <c r="M11" s="57"/>
      <c r="N11" s="57"/>
      <c r="O11" s="57"/>
      <c r="P11" s="57"/>
      <c r="Q11" s="57"/>
    </row>
    <row r="12" spans="1:17" ht="37.549999999999997" customHeight="1" thickBot="1" x14ac:dyDescent="0.35">
      <c r="B12" s="115" t="s" vm="32">
        <v>182</v>
      </c>
      <c r="C12" s="253">
        <v>310392500.99000001</v>
      </c>
      <c r="D12" s="253">
        <v>289687541.79999995</v>
      </c>
      <c r="E12" s="297">
        <v>93.329426734227994</v>
      </c>
      <c r="F12" s="299">
        <v>51195</v>
      </c>
      <c r="G12" s="253">
        <v>48454</v>
      </c>
      <c r="H12" s="297">
        <v>94.645961519679659</v>
      </c>
    </row>
    <row r="13" spans="1:17" s="58" customFormat="1" ht="3.05" customHeight="1" x14ac:dyDescent="0.3">
      <c r="B13" s="72"/>
      <c r="C13" s="221"/>
      <c r="D13" s="221"/>
      <c r="E13" s="275"/>
      <c r="F13" s="208"/>
      <c r="G13" s="303"/>
      <c r="H13" s="304"/>
      <c r="I13" s="73"/>
      <c r="J13" s="73"/>
      <c r="K13" s="73"/>
      <c r="L13" s="73"/>
      <c r="M13" s="57"/>
      <c r="N13" s="57"/>
      <c r="O13" s="57"/>
      <c r="P13" s="57"/>
      <c r="Q13" s="57"/>
    </row>
    <row r="14" spans="1:17" ht="37.549999999999997" customHeight="1" x14ac:dyDescent="0.3">
      <c r="B14" s="8" t="s" vm="135">
        <v>183</v>
      </c>
      <c r="C14" s="222" vm="1708">
        <v>1068246.29</v>
      </c>
      <c r="D14" s="222" vm="1709">
        <v>656399.22</v>
      </c>
      <c r="E14" s="272">
        <v>61.446431047282168</v>
      </c>
      <c r="F14" s="298" vm="1710">
        <v>133</v>
      </c>
      <c r="G14" s="222" vm="1707">
        <v>186</v>
      </c>
      <c r="H14" s="305">
        <v>139.84962406015038</v>
      </c>
    </row>
    <row r="15" spans="1:17" ht="3.05" customHeight="1" thickBot="1" x14ac:dyDescent="0.35">
      <c r="B15" s="26"/>
      <c r="C15" s="295"/>
      <c r="D15" s="295"/>
      <c r="E15" s="271"/>
      <c r="F15" s="300"/>
      <c r="G15" s="295"/>
      <c r="H15" s="305"/>
    </row>
    <row r="16" spans="1:17" ht="37.549999999999997" customHeight="1" thickBot="1" x14ac:dyDescent="0.35">
      <c r="B16" s="115" t="s" vm="47">
        <v>184</v>
      </c>
      <c r="C16" s="253">
        <v>1068246.29</v>
      </c>
      <c r="D16" s="253">
        <v>656399.22</v>
      </c>
      <c r="E16" s="297">
        <v>61.446431047282168</v>
      </c>
      <c r="F16" s="299">
        <v>133</v>
      </c>
      <c r="G16" s="253">
        <v>186</v>
      </c>
      <c r="H16" s="297">
        <v>139.84962406015038</v>
      </c>
    </row>
    <row r="17" spans="2:17" ht="4.8499999999999996" customHeight="1" x14ac:dyDescent="0.3">
      <c r="B17" s="31"/>
      <c r="C17" s="255"/>
      <c r="D17" s="255"/>
      <c r="E17" s="275"/>
      <c r="F17" s="301"/>
      <c r="G17" s="255"/>
      <c r="H17" s="305"/>
    </row>
    <row r="18" spans="2:17" ht="41.95" customHeight="1" x14ac:dyDescent="0.3">
      <c r="B18" s="8" t="s" vm="90">
        <v>185</v>
      </c>
      <c r="C18" s="222" vm="833">
        <v>2008103.2300000002</v>
      </c>
      <c r="D18" s="222" vm="1395">
        <v>11786577.290000001</v>
      </c>
      <c r="E18" s="272">
        <v>586.95076597232503</v>
      </c>
      <c r="F18" s="298" vm="713">
        <v>6</v>
      </c>
      <c r="G18" s="222" vm="765">
        <v>5</v>
      </c>
      <c r="H18" s="305">
        <v>83.333333333333343</v>
      </c>
    </row>
    <row r="19" spans="2:17" ht="37.549999999999997" customHeight="1" x14ac:dyDescent="0.3">
      <c r="B19" s="8" t="s" vm="65">
        <v>186</v>
      </c>
      <c r="C19" s="222" vm="941">
        <v>0</v>
      </c>
      <c r="D19" s="222" vm="636">
        <v>0</v>
      </c>
      <c r="E19" s="272" t="s">
        <v>60</v>
      </c>
      <c r="F19" s="298" vm="1052">
        <v>0</v>
      </c>
      <c r="G19" s="222" vm="784">
        <v>0</v>
      </c>
      <c r="H19" s="305" t="s">
        <v>60</v>
      </c>
    </row>
    <row r="20" spans="2:17" ht="4.8499999999999996" customHeight="1" thickBot="1" x14ac:dyDescent="0.35">
      <c r="B20" s="33"/>
      <c r="C20" s="256"/>
      <c r="D20" s="256"/>
      <c r="E20" s="271"/>
      <c r="F20" s="302"/>
      <c r="G20" s="256"/>
      <c r="H20" s="305"/>
    </row>
    <row r="21" spans="2:17" ht="37.549999999999997" customHeight="1" thickBot="1" x14ac:dyDescent="0.35">
      <c r="B21" s="115" t="s" vm="34">
        <v>187</v>
      </c>
      <c r="C21" s="253">
        <v>2008103.2300000002</v>
      </c>
      <c r="D21" s="253">
        <v>11786577.290000001</v>
      </c>
      <c r="E21" s="297">
        <v>586.95076597232503</v>
      </c>
      <c r="F21" s="299">
        <v>6</v>
      </c>
      <c r="G21" s="253">
        <v>5</v>
      </c>
      <c r="H21" s="297">
        <v>83.333333333333343</v>
      </c>
    </row>
    <row r="22" spans="2:17" s="16" customFormat="1" ht="5.3" customHeight="1" x14ac:dyDescent="0.3">
      <c r="B22" s="8"/>
      <c r="C22" s="222"/>
      <c r="D22" s="222"/>
      <c r="E22" s="275"/>
      <c r="F22" s="298"/>
      <c r="G22" s="222"/>
      <c r="H22" s="305"/>
    </row>
    <row r="23" spans="2:17" s="16" customFormat="1" ht="31.85" customHeight="1" x14ac:dyDescent="0.3">
      <c r="B23" s="8" t="s" vm="112">
        <v>188</v>
      </c>
      <c r="C23" s="222" vm="689">
        <v>31215544.880000003</v>
      </c>
      <c r="D23" s="222" vm="1160">
        <v>47561397.280000001</v>
      </c>
      <c r="E23" s="272">
        <v>152.36446284323196</v>
      </c>
      <c r="F23" s="298" vm="1473">
        <v>620</v>
      </c>
      <c r="G23" s="222" vm="997">
        <v>598</v>
      </c>
      <c r="H23" s="305">
        <v>96.451612903225808</v>
      </c>
    </row>
    <row r="24" spans="2:17" s="16" customFormat="1" ht="35.450000000000003" customHeight="1" x14ac:dyDescent="0.3">
      <c r="B24" s="8" t="s" vm="89">
        <v>189</v>
      </c>
      <c r="C24" s="222" vm="760">
        <v>1182777.1599999999</v>
      </c>
      <c r="D24" s="222" vm="1532">
        <v>640687.48</v>
      </c>
      <c r="E24" s="272">
        <v>54.168063238556286</v>
      </c>
      <c r="F24" s="298" vm="877">
        <v>28</v>
      </c>
      <c r="G24" s="222" vm="897">
        <v>14</v>
      </c>
      <c r="H24" s="305">
        <v>50</v>
      </c>
    </row>
    <row r="25" spans="2:17" s="16" customFormat="1" ht="35.450000000000003" customHeight="1" x14ac:dyDescent="0.3">
      <c r="B25" s="8" t="s" vm="64">
        <v>190</v>
      </c>
      <c r="C25" s="222" vm="536">
        <v>0</v>
      </c>
      <c r="D25" s="222" vm="611">
        <v>0</v>
      </c>
      <c r="E25" s="272" t="s">
        <v>60</v>
      </c>
      <c r="F25" s="298" vm="534">
        <v>0</v>
      </c>
      <c r="G25" s="222" vm="701">
        <v>0</v>
      </c>
      <c r="H25" s="305" t="s">
        <v>60</v>
      </c>
    </row>
    <row r="26" spans="2:17" s="16" customFormat="1" ht="35.450000000000003" customHeight="1" x14ac:dyDescent="0.3">
      <c r="B26" s="8" t="s" vm="134">
        <v>191</v>
      </c>
      <c r="C26" s="222" vm="556">
        <v>0</v>
      </c>
      <c r="D26" s="222" vm="537">
        <v>0</v>
      </c>
      <c r="E26" s="272" t="s">
        <v>60</v>
      </c>
      <c r="F26" s="298" vm="868">
        <v>0</v>
      </c>
      <c r="G26" s="222" vm="1347">
        <v>0</v>
      </c>
      <c r="H26" s="305" t="s">
        <v>60</v>
      </c>
    </row>
    <row r="27" spans="2:17" s="16" customFormat="1" ht="37.549999999999997" customHeight="1" x14ac:dyDescent="0.3">
      <c r="B27" s="8" t="s" vm="111">
        <v>192</v>
      </c>
      <c r="C27" s="222" vm="1423">
        <v>0</v>
      </c>
      <c r="D27" s="222" vm="1069">
        <v>0</v>
      </c>
      <c r="E27" s="272" t="s">
        <v>60</v>
      </c>
      <c r="F27" s="298" vm="1043">
        <v>0</v>
      </c>
      <c r="G27" s="222" vm="1432">
        <v>0</v>
      </c>
      <c r="H27" s="305" t="s">
        <v>60</v>
      </c>
    </row>
    <row r="28" spans="2:17" s="16" customFormat="1" ht="37.549999999999997" customHeight="1" x14ac:dyDescent="0.3">
      <c r="B28" s="8" t="s" vm="88">
        <v>193</v>
      </c>
      <c r="C28" s="222" vm="1279">
        <v>69046.080000000002</v>
      </c>
      <c r="D28" s="222" vm="1410">
        <v>54520.819999999992</v>
      </c>
      <c r="E28" s="272">
        <v>78.96294764308125</v>
      </c>
      <c r="F28" s="298" vm="1442">
        <v>6</v>
      </c>
      <c r="G28" s="222" vm="1036">
        <v>10</v>
      </c>
      <c r="H28" s="305">
        <v>166.66666666666669</v>
      </c>
    </row>
    <row r="29" spans="2:17" s="58" customFormat="1" ht="3.75" customHeight="1" thickBot="1" x14ac:dyDescent="0.35">
      <c r="C29" s="257"/>
      <c r="D29" s="257"/>
      <c r="E29" s="271"/>
      <c r="F29" s="214"/>
      <c r="G29" s="257"/>
      <c r="H29" s="305"/>
      <c r="I29" s="73"/>
      <c r="J29" s="73"/>
      <c r="K29" s="73"/>
      <c r="L29" s="73"/>
      <c r="M29" s="57"/>
      <c r="N29" s="57"/>
      <c r="O29" s="57"/>
      <c r="P29" s="57"/>
      <c r="Q29" s="57"/>
    </row>
    <row r="30" spans="2:17" ht="37.549999999999997" customHeight="1" thickBot="1" x14ac:dyDescent="0.35">
      <c r="B30" s="115" t="s" vm="40">
        <v>194</v>
      </c>
      <c r="C30" s="253">
        <v>32467368.120000001</v>
      </c>
      <c r="D30" s="253">
        <v>48256605.579999998</v>
      </c>
      <c r="E30" s="297">
        <v>148.63109754274717</v>
      </c>
      <c r="F30" s="299">
        <v>654</v>
      </c>
      <c r="G30" s="253">
        <v>622</v>
      </c>
      <c r="H30" s="297">
        <v>95.107033639143737</v>
      </c>
    </row>
    <row r="31" spans="2:17" s="58" customFormat="1" ht="3.75" customHeight="1" x14ac:dyDescent="0.3">
      <c r="B31" s="72"/>
      <c r="C31" s="221"/>
      <c r="D31" s="221"/>
      <c r="E31" s="277"/>
      <c r="F31" s="208"/>
      <c r="G31" s="303"/>
      <c r="H31" s="305"/>
      <c r="I31" s="73"/>
      <c r="J31" s="73"/>
      <c r="K31" s="73"/>
      <c r="L31" s="73"/>
      <c r="M31" s="57"/>
      <c r="N31" s="57"/>
      <c r="O31" s="57"/>
      <c r="P31" s="57"/>
      <c r="Q31" s="57"/>
    </row>
    <row r="32" spans="2:17" ht="23.3" customHeight="1" x14ac:dyDescent="0.3">
      <c r="B32" s="25" t="s">
        <v>36</v>
      </c>
      <c r="C32" s="258">
        <v>345936218.63000005</v>
      </c>
      <c r="D32" s="258">
        <v>350387123.88999999</v>
      </c>
      <c r="E32" s="278">
        <v>101.28662597909717</v>
      </c>
      <c r="F32" s="267">
        <v>51988</v>
      </c>
      <c r="G32" s="258">
        <v>49267</v>
      </c>
      <c r="H32" s="306">
        <v>94.766099869200588</v>
      </c>
    </row>
    <row r="33" spans="2:12" x14ac:dyDescent="0.3">
      <c r="B33" s="79"/>
      <c r="C33" s="79"/>
      <c r="D33" s="79"/>
      <c r="E33" s="85"/>
      <c r="F33" s="79"/>
      <c r="G33" s="79"/>
      <c r="H33" s="85"/>
      <c r="I33" s="16"/>
      <c r="J33" s="16"/>
      <c r="K33" s="16"/>
      <c r="L33" s="16"/>
    </row>
    <row r="34" spans="2:12" x14ac:dyDescent="0.3">
      <c r="B34" s="79"/>
      <c r="C34" s="79"/>
      <c r="D34" s="79"/>
      <c r="E34" s="85"/>
      <c r="F34" s="79"/>
      <c r="G34" s="79"/>
      <c r="H34" s="85"/>
      <c r="I34" s="16"/>
      <c r="J34" s="16"/>
      <c r="K34" s="16"/>
      <c r="L34" s="16"/>
    </row>
  </sheetData>
  <mergeCells count="4">
    <mergeCell ref="B5:B6"/>
    <mergeCell ref="C5:E5"/>
    <mergeCell ref="F5:H5"/>
    <mergeCell ref="B1:H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6" tint="0.39997558519241921"/>
    <pageSetUpPr fitToPage="1"/>
  </sheetPr>
  <dimension ref="A1:U35"/>
  <sheetViews>
    <sheetView showGridLines="0" zoomScale="86" zoomScaleNormal="86" workbookViewId="0">
      <selection activeCell="A6" sqref="A6:E6"/>
    </sheetView>
  </sheetViews>
  <sheetFormatPr defaultColWidth="9.296875" defaultRowHeight="14.4" x14ac:dyDescent="0.3"/>
  <cols>
    <col min="1" max="1" width="5.296875" style="5" customWidth="1"/>
    <col min="2" max="2" width="47.3984375" style="5" customWidth="1"/>
    <col min="3" max="3" width="17.3984375" style="5" bestFit="1" customWidth="1"/>
    <col min="4" max="4" width="11.3984375" style="5" bestFit="1" customWidth="1"/>
    <col min="5" max="5" width="17.3984375" style="5" bestFit="1" customWidth="1"/>
    <col min="6" max="6" width="11.3984375" style="5" bestFit="1" customWidth="1"/>
    <col min="7" max="7" width="11.69921875" style="64" bestFit="1" customWidth="1"/>
    <col min="8" max="8" width="13.69921875" style="5" bestFit="1" customWidth="1"/>
    <col min="9" max="9" width="12.3984375" style="5" bestFit="1" customWidth="1"/>
    <col min="10" max="10" width="13.69921875" style="5" bestFit="1" customWidth="1"/>
    <col min="11" max="11" width="12.3984375" style="5" bestFit="1" customWidth="1"/>
    <col min="12" max="12" width="11.59765625" style="64" customWidth="1"/>
    <col min="13" max="16384" width="9.296875" style="5"/>
  </cols>
  <sheetData>
    <row r="1" spans="1:21" s="16" customFormat="1" ht="58.85" customHeight="1" x14ac:dyDescent="0.3">
      <c r="B1" s="377" t="s">
        <v>177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</row>
    <row r="2" spans="1:21" s="16" customFormat="1" ht="13.3" x14ac:dyDescent="0.3">
      <c r="A2" s="119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21" ht="21.75" customHeight="1" x14ac:dyDescent="0.3"/>
    <row r="4" spans="1:21" ht="7.5" customHeight="1" thickBot="1" x14ac:dyDescent="0.4"/>
    <row r="5" spans="1:21" s="56" customFormat="1" ht="14.95" customHeight="1" x14ac:dyDescent="0.3">
      <c r="B5" s="373" t="s">
        <v>31</v>
      </c>
      <c r="C5" s="371" t="s">
        <v>24</v>
      </c>
      <c r="D5" s="371"/>
      <c r="E5" s="371"/>
      <c r="F5" s="371"/>
      <c r="G5" s="371"/>
      <c r="H5" s="371" t="s">
        <v>28</v>
      </c>
      <c r="I5" s="371"/>
      <c r="J5" s="371"/>
      <c r="K5" s="371"/>
      <c r="L5" s="372"/>
    </row>
    <row r="6" spans="1:21" s="57" customFormat="1" ht="14.95" thickBot="1" x14ac:dyDescent="0.35">
      <c r="B6" s="374"/>
      <c r="C6" s="3" t="s">
        <v>58</v>
      </c>
      <c r="D6" s="3" t="s">
        <v>25</v>
      </c>
      <c r="E6" s="3" t="s">
        <v>59</v>
      </c>
      <c r="F6" s="3" t="s">
        <v>25</v>
      </c>
      <c r="G6" s="22" t="s">
        <v>57</v>
      </c>
      <c r="H6" s="3" t="s">
        <v>58</v>
      </c>
      <c r="I6" s="3" t="s">
        <v>25</v>
      </c>
      <c r="J6" s="3" t="s">
        <v>59</v>
      </c>
      <c r="K6" s="3" t="s">
        <v>25</v>
      </c>
      <c r="L6" s="24" t="s">
        <v>57</v>
      </c>
    </row>
    <row r="7" spans="1:21" s="58" customFormat="1" ht="8.4499999999999993" customHeight="1" x14ac:dyDescent="0.3">
      <c r="C7" s="57"/>
      <c r="D7" s="57"/>
      <c r="E7" s="57"/>
      <c r="F7" s="57"/>
      <c r="G7" s="59"/>
      <c r="H7" s="57"/>
      <c r="I7" s="57"/>
      <c r="J7" s="57"/>
      <c r="K7" s="57"/>
      <c r="L7" s="59"/>
      <c r="M7" s="57"/>
      <c r="N7" s="57"/>
      <c r="O7" s="57"/>
      <c r="P7" s="57"/>
      <c r="Q7" s="57"/>
    </row>
    <row r="8" spans="1:21" s="16" customFormat="1" ht="21.05" customHeight="1" x14ac:dyDescent="0.3">
      <c r="B8" s="8" t="s" vm="133">
        <v>153</v>
      </c>
      <c r="C8" s="239" vm="815">
        <v>11352111.960000001</v>
      </c>
      <c r="D8" s="218">
        <v>32.89</v>
      </c>
      <c r="E8" s="239" vm="1318">
        <v>5068232.9600000009</v>
      </c>
      <c r="F8" s="218">
        <v>18.72</v>
      </c>
      <c r="G8" s="296">
        <v>44.645727401723057</v>
      </c>
      <c r="H8" s="280" vm="535">
        <v>703</v>
      </c>
      <c r="I8" s="218">
        <v>6.96</v>
      </c>
      <c r="J8" s="238" vm="718">
        <v>810</v>
      </c>
      <c r="K8" s="218">
        <v>8.67</v>
      </c>
      <c r="L8" s="210">
        <v>115.22048364153628</v>
      </c>
    </row>
    <row r="9" spans="1:21" s="16" customFormat="1" ht="21.05" customHeight="1" x14ac:dyDescent="0.3">
      <c r="B9" s="8" t="s" vm="110">
        <v>154</v>
      </c>
      <c r="C9" s="239" vm="633">
        <v>626107.26</v>
      </c>
      <c r="D9" s="218">
        <v>1.81</v>
      </c>
      <c r="E9" s="239" vm="1180">
        <v>547547.47000000009</v>
      </c>
      <c r="F9" s="218">
        <v>2.02</v>
      </c>
      <c r="G9" s="296">
        <v>87.452662663582601</v>
      </c>
      <c r="H9" s="280" vm="956">
        <v>715</v>
      </c>
      <c r="I9" s="218">
        <v>7.08</v>
      </c>
      <c r="J9" s="238" vm="1549">
        <v>481</v>
      </c>
      <c r="K9" s="218">
        <v>5.14</v>
      </c>
      <c r="L9" s="210">
        <v>67.272727272727266</v>
      </c>
    </row>
    <row r="10" spans="1:21" s="16" customFormat="1" ht="21.05" customHeight="1" x14ac:dyDescent="0.3">
      <c r="B10" s="8" t="s" vm="87">
        <v>155</v>
      </c>
      <c r="C10" s="239" vm="1607">
        <v>9291334.629999999</v>
      </c>
      <c r="D10" s="218">
        <v>26.91</v>
      </c>
      <c r="E10" s="239" vm="1606">
        <v>8278543.1199999973</v>
      </c>
      <c r="F10" s="218">
        <v>30.58</v>
      </c>
      <c r="G10" s="296">
        <v>89.099612161961261</v>
      </c>
      <c r="H10" s="280" vm="1547">
        <v>5857</v>
      </c>
      <c r="I10" s="218">
        <v>57.97</v>
      </c>
      <c r="J10" s="238" vm="1608">
        <v>5604</v>
      </c>
      <c r="K10" s="218">
        <v>59.92</v>
      </c>
      <c r="L10" s="210">
        <v>95.68038244835239</v>
      </c>
    </row>
    <row r="11" spans="1:21" s="16" customFormat="1" ht="21.05" customHeight="1" x14ac:dyDescent="0.3">
      <c r="B11" s="8" t="s" vm="63">
        <v>156</v>
      </c>
      <c r="C11" s="239" vm="1716">
        <v>55.38</v>
      </c>
      <c r="D11" s="218">
        <v>0</v>
      </c>
      <c r="E11" s="239" vm="1718">
        <v>619.88</v>
      </c>
      <c r="F11" s="218">
        <v>0</v>
      </c>
      <c r="G11" s="296">
        <v>1119.321054532322</v>
      </c>
      <c r="H11" s="280" vm="1715">
        <v>2</v>
      </c>
      <c r="I11" s="218">
        <v>0.02</v>
      </c>
      <c r="J11" s="238" vm="1717">
        <v>1</v>
      </c>
      <c r="K11" s="218">
        <v>0.01</v>
      </c>
      <c r="L11" s="210">
        <v>50</v>
      </c>
    </row>
    <row r="12" spans="1:21" s="58" customFormat="1" ht="21.05" customHeight="1" thickBot="1" x14ac:dyDescent="0.35">
      <c r="B12" s="8" t="s" vm="132">
        <v>157</v>
      </c>
      <c r="C12" s="239" vm="569">
        <v>13254604.259999998</v>
      </c>
      <c r="D12" s="218">
        <v>38.39</v>
      </c>
      <c r="E12" s="239" vm="998">
        <v>13180036.120000001</v>
      </c>
      <c r="F12" s="218">
        <v>48.68</v>
      </c>
      <c r="G12" s="296">
        <v>99.437417077588435</v>
      </c>
      <c r="H12" s="280" vm="1315">
        <v>2827</v>
      </c>
      <c r="I12" s="218">
        <v>27.98</v>
      </c>
      <c r="J12" s="238" vm="1400">
        <v>2456</v>
      </c>
      <c r="K12" s="218">
        <v>26.26</v>
      </c>
      <c r="L12" s="210">
        <v>86.876547576936673</v>
      </c>
      <c r="M12" s="73"/>
      <c r="N12" s="73"/>
      <c r="O12" s="73"/>
      <c r="P12" s="73"/>
      <c r="Q12" s="57"/>
      <c r="R12" s="57"/>
      <c r="S12" s="57"/>
      <c r="T12" s="57"/>
      <c r="U12" s="57"/>
    </row>
    <row r="13" spans="1:21" ht="21.05" customHeight="1" thickBot="1" x14ac:dyDescent="0.35">
      <c r="B13" s="115" t="s" vm="31">
        <v>158</v>
      </c>
      <c r="C13" s="241" vm="553">
        <v>34524213.489999995</v>
      </c>
      <c r="D13" s="260">
        <v>100</v>
      </c>
      <c r="E13" s="241" vm="1087">
        <v>27074979.550000001</v>
      </c>
      <c r="F13" s="260">
        <v>100</v>
      </c>
      <c r="G13" s="249">
        <v>78.423161060113131</v>
      </c>
      <c r="H13" s="241" vm="1216">
        <v>10104</v>
      </c>
      <c r="I13" s="260">
        <v>100.00999999999999</v>
      </c>
      <c r="J13" s="240" vm="911">
        <v>9352</v>
      </c>
      <c r="K13" s="260">
        <v>100.00000000000001</v>
      </c>
      <c r="L13" s="249">
        <v>92.557403008709429</v>
      </c>
    </row>
    <row r="14" spans="1:21" s="16" customFormat="1" ht="26.6" x14ac:dyDescent="0.3">
      <c r="B14" s="8" t="s" vm="86">
        <v>159</v>
      </c>
      <c r="C14" s="239" vm="852">
        <v>196748198.66000003</v>
      </c>
      <c r="D14" s="218">
        <v>54.68</v>
      </c>
      <c r="E14" s="239" vm="664">
        <v>203759944.17000002</v>
      </c>
      <c r="F14" s="218">
        <v>58.84</v>
      </c>
      <c r="G14" s="296">
        <v>103.56381687748866</v>
      </c>
      <c r="H14" s="280" vm="810">
        <v>229472</v>
      </c>
      <c r="I14" s="218">
        <v>87.300000000000011</v>
      </c>
      <c r="J14" s="238" vm="845">
        <v>225098</v>
      </c>
      <c r="K14" s="218">
        <v>87.29</v>
      </c>
      <c r="L14" s="210">
        <v>98.093885092734624</v>
      </c>
    </row>
    <row r="15" spans="1:21" s="16" customFormat="1" ht="26.6" x14ac:dyDescent="0.3">
      <c r="B15" s="8" t="s" vm="62">
        <v>160</v>
      </c>
      <c r="C15" s="239" vm="1109">
        <v>102794972.54999998</v>
      </c>
      <c r="D15" s="218">
        <v>28.57</v>
      </c>
      <c r="E15" s="239" vm="527">
        <v>94220529.709999993</v>
      </c>
      <c r="F15" s="218">
        <v>27.21</v>
      </c>
      <c r="G15" s="296">
        <v>91.658694362869412</v>
      </c>
      <c r="H15" s="280" vm="1080">
        <v>10604</v>
      </c>
      <c r="I15" s="218">
        <v>4.03</v>
      </c>
      <c r="J15" s="238" vm="894">
        <v>10442</v>
      </c>
      <c r="K15" s="218">
        <v>4.05</v>
      </c>
      <c r="L15" s="210">
        <v>98.472274613353449</v>
      </c>
    </row>
    <row r="16" spans="1:21" ht="27.15" thickBot="1" x14ac:dyDescent="0.35">
      <c r="B16" s="8" t="s" vm="131">
        <v>161</v>
      </c>
      <c r="C16" s="239" vm="943">
        <v>60282186.210000008</v>
      </c>
      <c r="D16" s="218">
        <v>16.75</v>
      </c>
      <c r="E16" s="239" vm="1317">
        <v>48289928.169999994</v>
      </c>
      <c r="F16" s="218">
        <v>13.95</v>
      </c>
      <c r="G16" s="296">
        <v>80.10646462252781</v>
      </c>
      <c r="H16" s="280" vm="747">
        <v>22782</v>
      </c>
      <c r="I16" s="218">
        <v>8.67</v>
      </c>
      <c r="J16" s="238" vm="825">
        <v>22336</v>
      </c>
      <c r="K16" s="218">
        <v>8.66</v>
      </c>
      <c r="L16" s="210">
        <v>98.042314107628826</v>
      </c>
    </row>
    <row r="17" spans="2:21" ht="14.95" thickBot="1" x14ac:dyDescent="0.35">
      <c r="B17" s="115" t="s" vm="46">
        <v>162</v>
      </c>
      <c r="C17" s="241" vm="1634">
        <v>359825357.42000002</v>
      </c>
      <c r="D17" s="260">
        <v>100</v>
      </c>
      <c r="E17" s="241" vm="985">
        <v>346270402.05000007</v>
      </c>
      <c r="F17" s="260">
        <v>100.00000000000001</v>
      </c>
      <c r="G17" s="249">
        <v>96.232907133840996</v>
      </c>
      <c r="H17" s="241" vm="1635">
        <v>262858</v>
      </c>
      <c r="I17" s="260">
        <v>100.00000000000001</v>
      </c>
      <c r="J17" s="240" vm="1633">
        <v>257876</v>
      </c>
      <c r="K17" s="260">
        <v>100</v>
      </c>
      <c r="L17" s="249">
        <v>98.104680093434482</v>
      </c>
    </row>
    <row r="18" spans="2:21" ht="21.05" customHeight="1" x14ac:dyDescent="0.3">
      <c r="B18" s="8" t="s" vm="85">
        <v>163</v>
      </c>
      <c r="C18" s="239" vm="1151">
        <v>118056091.81</v>
      </c>
      <c r="D18" s="218">
        <v>25.39</v>
      </c>
      <c r="E18" s="239" vm="1344">
        <v>109649693.73999996</v>
      </c>
      <c r="F18" s="218">
        <v>26.7</v>
      </c>
      <c r="G18" s="296">
        <v>92.879318685621641</v>
      </c>
      <c r="H18" s="280" vm="1144">
        <v>17852</v>
      </c>
      <c r="I18" s="218">
        <v>5.79</v>
      </c>
      <c r="J18" s="238" vm="1170">
        <v>21586</v>
      </c>
      <c r="K18" s="218">
        <v>7.02</v>
      </c>
      <c r="L18" s="210">
        <v>120.91642393009188</v>
      </c>
    </row>
    <row r="19" spans="2:21" ht="21.05" customHeight="1" x14ac:dyDescent="0.3">
      <c r="B19" s="8" t="s" vm="61">
        <v>164</v>
      </c>
      <c r="C19" s="239" vm="1702">
        <v>35413797.429999992</v>
      </c>
      <c r="D19" s="218">
        <v>7.62</v>
      </c>
      <c r="E19" s="239" vm="1772">
        <v>32731062.449999999</v>
      </c>
      <c r="F19" s="218">
        <v>7.97</v>
      </c>
      <c r="G19" s="296">
        <v>92.424605168923861</v>
      </c>
      <c r="H19" s="280" vm="1703">
        <v>27495</v>
      </c>
      <c r="I19" s="218">
        <v>8.92</v>
      </c>
      <c r="J19" s="238" vm="1704">
        <v>26569</v>
      </c>
      <c r="K19" s="218">
        <v>8.64</v>
      </c>
      <c r="L19" s="210">
        <v>96.632114929987267</v>
      </c>
    </row>
    <row r="20" spans="2:21" ht="21.05" customHeight="1" x14ac:dyDescent="0.3">
      <c r="B20" s="8" t="s" vm="130">
        <v>165</v>
      </c>
      <c r="C20" s="239" vm="1599">
        <v>16213883.360000001</v>
      </c>
      <c r="D20" s="218">
        <v>3.49</v>
      </c>
      <c r="E20" s="239" vm="922">
        <v>14443834.339999998</v>
      </c>
      <c r="F20" s="218">
        <v>3.52</v>
      </c>
      <c r="G20" s="296">
        <v>89.083127214503392</v>
      </c>
      <c r="H20" s="280" vm="1598">
        <v>23394</v>
      </c>
      <c r="I20" s="218">
        <v>7.59</v>
      </c>
      <c r="J20" s="238" vm="1600">
        <v>23512</v>
      </c>
      <c r="K20" s="218">
        <v>7.65</v>
      </c>
      <c r="L20" s="210">
        <v>100.50440283833461</v>
      </c>
    </row>
    <row r="21" spans="2:21" s="16" customFormat="1" ht="21.05" customHeight="1" x14ac:dyDescent="0.3">
      <c r="B21" s="8" t="s" vm="109">
        <v>166</v>
      </c>
      <c r="C21" s="239" vm="902">
        <v>40058311.260000005</v>
      </c>
      <c r="D21" s="218">
        <v>8.61</v>
      </c>
      <c r="E21" s="239" vm="545">
        <v>41534902.359999999</v>
      </c>
      <c r="F21" s="218">
        <v>10.119999999999999</v>
      </c>
      <c r="G21" s="296">
        <v>103.68610421546759</v>
      </c>
      <c r="H21" s="280" vm="1254">
        <v>174816</v>
      </c>
      <c r="I21" s="218">
        <v>56.72</v>
      </c>
      <c r="J21" s="238" vm="1283">
        <v>174617</v>
      </c>
      <c r="K21" s="218">
        <v>56.78</v>
      </c>
      <c r="L21" s="210">
        <v>99.886166025993035</v>
      </c>
    </row>
    <row r="22" spans="2:21" s="16" customFormat="1" ht="21.05" customHeight="1" x14ac:dyDescent="0.3">
      <c r="B22" s="8" t="s" vm="84">
        <v>167</v>
      </c>
      <c r="C22" s="239" vm="906">
        <v>15212241.790000001</v>
      </c>
      <c r="D22" s="218">
        <v>3.27</v>
      </c>
      <c r="E22" s="239" vm="1083">
        <v>11771367.130000001</v>
      </c>
      <c r="F22" s="218">
        <v>2.87</v>
      </c>
      <c r="G22" s="296">
        <v>77.380883715233139</v>
      </c>
      <c r="H22" s="280" vm="1433">
        <v>1435</v>
      </c>
      <c r="I22" s="218">
        <v>0.47</v>
      </c>
      <c r="J22" s="238" vm="1559">
        <v>1310</v>
      </c>
      <c r="K22" s="218">
        <v>0.43</v>
      </c>
      <c r="L22" s="210">
        <v>91.289198606271782</v>
      </c>
    </row>
    <row r="23" spans="2:21" s="16" customFormat="1" ht="21.05" customHeight="1" x14ac:dyDescent="0.3">
      <c r="B23" s="8" t="s" vm="60">
        <v>168</v>
      </c>
      <c r="C23" s="239" vm="1732">
        <v>6657533.7499999991</v>
      </c>
      <c r="D23" s="218">
        <v>1.43</v>
      </c>
      <c r="E23" s="239" vm="1733">
        <v>3225482.35</v>
      </c>
      <c r="F23" s="218">
        <v>0.79</v>
      </c>
      <c r="G23" s="296">
        <v>48.448606813296294</v>
      </c>
      <c r="H23" s="280" vm="1734">
        <v>412</v>
      </c>
      <c r="I23" s="218">
        <v>0.13</v>
      </c>
      <c r="J23" s="238" vm="1731">
        <v>320</v>
      </c>
      <c r="K23" s="218">
        <v>0.1</v>
      </c>
      <c r="L23" s="210">
        <v>77.669902912621353</v>
      </c>
    </row>
    <row r="24" spans="2:21" s="16" customFormat="1" ht="21.05" customHeight="1" x14ac:dyDescent="0.3">
      <c r="B24" s="8" t="s" vm="129">
        <v>169</v>
      </c>
      <c r="C24" s="239" vm="1355">
        <v>113122.75</v>
      </c>
      <c r="D24" s="218">
        <v>0.02</v>
      </c>
      <c r="E24" s="239" vm="1103">
        <v>106612.32</v>
      </c>
      <c r="F24" s="218">
        <v>0.03</v>
      </c>
      <c r="G24" s="296">
        <v>94.244809289024545</v>
      </c>
      <c r="H24" s="280" vm="1164">
        <v>12</v>
      </c>
      <c r="I24" s="218">
        <v>0</v>
      </c>
      <c r="J24" s="238" vm="1297">
        <v>21</v>
      </c>
      <c r="K24" s="218">
        <v>0.01</v>
      </c>
      <c r="L24" s="210">
        <v>175</v>
      </c>
    </row>
    <row r="25" spans="2:21" s="16" customFormat="1" ht="21.05" customHeight="1" x14ac:dyDescent="0.3">
      <c r="B25" s="8" t="s" vm="108">
        <v>170</v>
      </c>
      <c r="C25" s="239" vm="1654">
        <v>0</v>
      </c>
      <c r="D25" s="218">
        <v>0</v>
      </c>
      <c r="E25" s="239" vm="1652">
        <v>0</v>
      </c>
      <c r="F25" s="218">
        <v>0</v>
      </c>
      <c r="G25" s="296" t="s">
        <v>60</v>
      </c>
      <c r="H25" s="280" vm="1651">
        <v>0</v>
      </c>
      <c r="I25" s="218">
        <v>0</v>
      </c>
      <c r="J25" s="238" vm="1653">
        <v>0</v>
      </c>
      <c r="K25" s="218">
        <v>0</v>
      </c>
      <c r="L25" s="210" t="s">
        <v>60</v>
      </c>
    </row>
    <row r="26" spans="2:21" s="16" customFormat="1" ht="21.05" customHeight="1" x14ac:dyDescent="0.3">
      <c r="B26" s="8" t="s" vm="83">
        <v>171</v>
      </c>
      <c r="C26" s="239" vm="655">
        <v>2387879.6800000002</v>
      </c>
      <c r="D26" s="218">
        <v>0.51</v>
      </c>
      <c r="E26" s="239" vm="1048">
        <v>1884236.98</v>
      </c>
      <c r="F26" s="218">
        <v>0.46</v>
      </c>
      <c r="G26" s="296">
        <v>78.9083719662123</v>
      </c>
      <c r="H26" s="280" vm="1408">
        <v>540</v>
      </c>
      <c r="I26" s="218">
        <v>0.18</v>
      </c>
      <c r="J26" s="238" vm="1115">
        <v>488</v>
      </c>
      <c r="K26" s="218">
        <v>0.16</v>
      </c>
      <c r="L26" s="210">
        <v>90.370370370370367</v>
      </c>
    </row>
    <row r="27" spans="2:21" s="16" customFormat="1" ht="21.05" customHeight="1" x14ac:dyDescent="0.3">
      <c r="B27" s="8" t="s" vm="59">
        <v>172</v>
      </c>
      <c r="C27" s="239" vm="1332">
        <v>673235.95</v>
      </c>
      <c r="D27" s="218">
        <v>0.14000000000000001</v>
      </c>
      <c r="E27" s="239" vm="1516">
        <v>684661.55999999994</v>
      </c>
      <c r="F27" s="218">
        <v>0.17</v>
      </c>
      <c r="G27" s="296">
        <v>101.69711822430159</v>
      </c>
      <c r="H27" s="280" vm="1232">
        <v>112</v>
      </c>
      <c r="I27" s="218">
        <v>0.04</v>
      </c>
      <c r="J27" s="238" vm="1320">
        <v>119</v>
      </c>
      <c r="K27" s="218">
        <v>0.04</v>
      </c>
      <c r="L27" s="210">
        <v>106.25</v>
      </c>
    </row>
    <row r="28" spans="2:21" s="16" customFormat="1" ht="21.05" customHeight="1" x14ac:dyDescent="0.3">
      <c r="B28" s="8" t="s" vm="128">
        <v>173</v>
      </c>
      <c r="C28" s="239" vm="1157">
        <v>99706450.859999999</v>
      </c>
      <c r="D28" s="218">
        <v>21.44</v>
      </c>
      <c r="E28" s="239" vm="1625">
        <v>89845373.239999995</v>
      </c>
      <c r="F28" s="218">
        <v>21.88</v>
      </c>
      <c r="G28" s="296">
        <v>90.109890047288758</v>
      </c>
      <c r="H28" s="280" vm="1624">
        <v>16295</v>
      </c>
      <c r="I28" s="218">
        <v>5.29</v>
      </c>
      <c r="J28" s="238" vm="1626">
        <v>12993</v>
      </c>
      <c r="K28" s="218">
        <v>4.2300000000000004</v>
      </c>
      <c r="L28" s="210">
        <v>79.736115372813742</v>
      </c>
    </row>
    <row r="29" spans="2:21" s="16" customFormat="1" ht="21.05" customHeight="1" x14ac:dyDescent="0.3">
      <c r="B29" s="8" t="s" vm="107">
        <v>174</v>
      </c>
      <c r="C29" s="239" vm="1270">
        <v>63395304.25</v>
      </c>
      <c r="D29" s="218">
        <v>13.63</v>
      </c>
      <c r="E29" s="239" vm="1026">
        <v>56951117.350000001</v>
      </c>
      <c r="F29" s="218">
        <v>13.86</v>
      </c>
      <c r="G29" s="296">
        <v>89.83491446844819</v>
      </c>
      <c r="H29" s="280" vm="949">
        <v>1209</v>
      </c>
      <c r="I29" s="218">
        <v>0.39</v>
      </c>
      <c r="J29" s="238" vm="1567">
        <v>1142</v>
      </c>
      <c r="K29" s="218">
        <v>0.37</v>
      </c>
      <c r="L29" s="210">
        <v>94.458229942100914</v>
      </c>
    </row>
    <row r="30" spans="2:21" s="16" customFormat="1" ht="21.05" customHeight="1" thickBot="1" x14ac:dyDescent="0.35">
      <c r="B30" s="8" t="s" vm="82">
        <v>175</v>
      </c>
      <c r="C30" s="239" vm="805">
        <v>67157379.200000003</v>
      </c>
      <c r="D30" s="218">
        <v>14.45</v>
      </c>
      <c r="E30" s="239" vm="986">
        <v>47796308.449999996</v>
      </c>
      <c r="F30" s="218">
        <v>11.63</v>
      </c>
      <c r="G30" s="296">
        <v>71.17059810755687</v>
      </c>
      <c r="H30" s="280" vm="1462">
        <v>44661</v>
      </c>
      <c r="I30" s="218">
        <v>14.48</v>
      </c>
      <c r="J30" s="238" vm="993">
        <v>44834</v>
      </c>
      <c r="K30" s="218">
        <v>14.57</v>
      </c>
      <c r="L30" s="210">
        <v>100.38736257584917</v>
      </c>
    </row>
    <row r="31" spans="2:21" ht="21.05" customHeight="1" thickBot="1" x14ac:dyDescent="0.35">
      <c r="B31" s="115" t="s" vm="43">
        <v>176</v>
      </c>
      <c r="C31" s="241" vm="1037">
        <v>465045232.09000003</v>
      </c>
      <c r="D31" s="260">
        <v>100</v>
      </c>
      <c r="E31" s="241" vm="822">
        <v>410624652.26999986</v>
      </c>
      <c r="F31" s="260">
        <v>100</v>
      </c>
      <c r="G31" s="249">
        <v>88.297787814010277</v>
      </c>
      <c r="H31" s="241" vm="638">
        <v>308233</v>
      </c>
      <c r="I31" s="260">
        <v>100.00000000000001</v>
      </c>
      <c r="J31" s="240" vm="612">
        <v>307511</v>
      </c>
      <c r="K31" s="260">
        <v>100.00000000000003</v>
      </c>
      <c r="L31" s="249">
        <v>99.765761615401345</v>
      </c>
    </row>
    <row r="32" spans="2:21" s="58" customFormat="1" ht="3.75" customHeight="1" x14ac:dyDescent="0.3">
      <c r="B32" s="72"/>
      <c r="C32" s="9" t="s">
        <v>114</v>
      </c>
      <c r="D32" s="73"/>
      <c r="E32" s="73"/>
      <c r="F32" s="73"/>
      <c r="G32" s="23"/>
      <c r="H32" s="73"/>
      <c r="I32" s="73"/>
      <c r="J32" s="11" t="s">
        <v>114</v>
      </c>
      <c r="K32" s="73"/>
      <c r="L32" s="23"/>
      <c r="M32" s="73"/>
      <c r="N32" s="73"/>
      <c r="O32" s="73"/>
      <c r="P32" s="73"/>
      <c r="Q32" s="57"/>
      <c r="R32" s="57"/>
      <c r="S32" s="57"/>
      <c r="T32" s="57"/>
      <c r="U32" s="57"/>
    </row>
    <row r="33" spans="2:16" ht="23.3" customHeight="1" x14ac:dyDescent="0.3">
      <c r="B33" s="25" t="s">
        <v>37</v>
      </c>
      <c r="C33" s="248">
        <v>859394803</v>
      </c>
      <c r="D33" s="14"/>
      <c r="E33" s="248">
        <v>783970033.86999989</v>
      </c>
      <c r="F33" s="14"/>
      <c r="G33" s="252">
        <v>91.223501833301157</v>
      </c>
      <c r="H33" s="242">
        <v>581195</v>
      </c>
      <c r="I33" s="14"/>
      <c r="J33" s="242">
        <v>574739</v>
      </c>
      <c r="K33" s="14"/>
      <c r="L33" s="252">
        <v>98.889185213224479</v>
      </c>
    </row>
    <row r="34" spans="2:16" x14ac:dyDescent="0.3">
      <c r="B34" s="79"/>
      <c r="C34" s="79"/>
      <c r="D34" s="79"/>
      <c r="E34" s="79"/>
      <c r="F34" s="79"/>
      <c r="G34" s="85"/>
      <c r="H34" s="79"/>
      <c r="I34" s="79"/>
      <c r="J34" s="79"/>
      <c r="K34" s="79"/>
      <c r="L34" s="85"/>
      <c r="M34" s="16"/>
      <c r="N34" s="16"/>
      <c r="O34" s="16"/>
      <c r="P34" s="16"/>
    </row>
    <row r="35" spans="2:16" x14ac:dyDescent="0.3">
      <c r="B35" s="79"/>
      <c r="C35" s="79"/>
      <c r="D35" s="79"/>
      <c r="E35" s="79"/>
      <c r="F35" s="79"/>
      <c r="G35" s="85"/>
      <c r="H35" s="79"/>
      <c r="I35" s="79"/>
      <c r="J35" s="79"/>
      <c r="K35" s="79"/>
      <c r="L35" s="85"/>
      <c r="M35" s="16"/>
      <c r="N35" s="16"/>
      <c r="O35" s="16"/>
      <c r="P35" s="16"/>
    </row>
  </sheetData>
  <mergeCells count="4">
    <mergeCell ref="B5:B6"/>
    <mergeCell ref="C5:G5"/>
    <mergeCell ref="H5:L5"/>
    <mergeCell ref="B1:L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6" tint="0.39997558519241921"/>
    <pageSetUpPr fitToPage="1"/>
  </sheetPr>
  <dimension ref="A1:Q35"/>
  <sheetViews>
    <sheetView showGridLines="0" zoomScaleNormal="100" workbookViewId="0">
      <selection activeCell="A6" sqref="A6:E6"/>
    </sheetView>
  </sheetViews>
  <sheetFormatPr defaultColWidth="9.296875" defaultRowHeight="14.4" x14ac:dyDescent="0.3"/>
  <cols>
    <col min="1" max="1" width="5.296875" style="5" customWidth="1"/>
    <col min="2" max="2" width="65.59765625" style="5" customWidth="1"/>
    <col min="3" max="4" width="16.69921875" style="5" bestFit="1" customWidth="1"/>
    <col min="5" max="5" width="11.59765625" style="64" bestFit="1" customWidth="1"/>
    <col min="6" max="7" width="13.59765625" style="5" bestFit="1" customWidth="1"/>
    <col min="8" max="8" width="11.59765625" style="64" customWidth="1"/>
    <col min="9" max="16384" width="9.296875" style="5"/>
  </cols>
  <sheetData>
    <row r="1" spans="1:17" s="16" customFormat="1" ht="58.85" customHeight="1" x14ac:dyDescent="0.3">
      <c r="B1" s="377" t="s">
        <v>152</v>
      </c>
      <c r="C1" s="377"/>
      <c r="D1" s="377"/>
      <c r="E1" s="377"/>
      <c r="F1" s="377"/>
      <c r="G1" s="377"/>
      <c r="H1" s="377"/>
    </row>
    <row r="2" spans="1:17" s="16" customFormat="1" ht="13.85" x14ac:dyDescent="0.3">
      <c r="A2" s="119"/>
      <c r="B2" s="91"/>
      <c r="C2" s="91"/>
      <c r="D2" s="91"/>
      <c r="E2" s="91"/>
      <c r="F2" s="91"/>
      <c r="G2" s="91"/>
      <c r="H2" s="91"/>
    </row>
    <row r="3" spans="1:17" ht="21.75" customHeight="1" x14ac:dyDescent="0.3"/>
    <row r="4" spans="1:17" ht="7.5" customHeight="1" thickBot="1" x14ac:dyDescent="0.35"/>
    <row r="5" spans="1:17" s="56" customFormat="1" ht="14.95" customHeight="1" x14ac:dyDescent="0.3">
      <c r="B5" s="373" t="s">
        <v>31</v>
      </c>
      <c r="C5" s="371" t="s">
        <v>39</v>
      </c>
      <c r="D5" s="371"/>
      <c r="E5" s="371"/>
      <c r="F5" s="371" t="s">
        <v>29</v>
      </c>
      <c r="G5" s="371"/>
      <c r="H5" s="372"/>
    </row>
    <row r="6" spans="1:17" s="57" customFormat="1" ht="14.95" thickBot="1" x14ac:dyDescent="0.35">
      <c r="B6" s="374"/>
      <c r="C6" s="3" t="s">
        <v>58</v>
      </c>
      <c r="D6" s="3" t="s">
        <v>59</v>
      </c>
      <c r="E6" s="22" t="s">
        <v>57</v>
      </c>
      <c r="F6" s="3" t="s">
        <v>58</v>
      </c>
      <c r="G6" s="3" t="s">
        <v>59</v>
      </c>
      <c r="H6" s="24" t="s">
        <v>57</v>
      </c>
    </row>
    <row r="7" spans="1:17" s="58" customFormat="1" ht="8.4499999999999993" customHeight="1" x14ac:dyDescent="0.3">
      <c r="C7" s="57"/>
      <c r="D7" s="57"/>
      <c r="E7" s="59"/>
      <c r="F7" s="57"/>
      <c r="G7" s="57"/>
      <c r="H7" s="59"/>
      <c r="I7" s="57"/>
      <c r="J7" s="57"/>
      <c r="K7" s="57"/>
      <c r="L7" s="57"/>
      <c r="M7" s="57"/>
    </row>
    <row r="8" spans="1:17" s="16" customFormat="1" ht="21.05" customHeight="1" x14ac:dyDescent="0.3">
      <c r="B8" s="8" t="s" vm="133">
        <v>153</v>
      </c>
      <c r="C8" s="238" vm="1183">
        <v>801862.5</v>
      </c>
      <c r="D8" s="239" vm="836">
        <v>90084.94</v>
      </c>
      <c r="E8" s="296">
        <v>11.234462267533399</v>
      </c>
      <c r="F8" s="280" vm="500">
        <v>23</v>
      </c>
      <c r="G8" s="238" vm="1085">
        <v>25</v>
      </c>
      <c r="H8" s="210">
        <v>108.69565217391303</v>
      </c>
    </row>
    <row r="9" spans="1:17" s="16" customFormat="1" ht="21.05" customHeight="1" x14ac:dyDescent="0.3">
      <c r="B9" s="8" t="s" vm="110">
        <v>154</v>
      </c>
      <c r="C9" s="238" vm="672">
        <v>146124.36000000002</v>
      </c>
      <c r="D9" s="239" vm="1063">
        <v>20762.82</v>
      </c>
      <c r="E9" s="296">
        <v>14.209006629695416</v>
      </c>
      <c r="F9" s="280" vm="1358">
        <v>10</v>
      </c>
      <c r="G9" s="238" vm="1256">
        <v>2</v>
      </c>
      <c r="H9" s="210">
        <v>20</v>
      </c>
    </row>
    <row r="10" spans="1:17" s="16" customFormat="1" ht="21.05" customHeight="1" x14ac:dyDescent="0.3">
      <c r="B10" s="8" t="s" vm="87">
        <v>155</v>
      </c>
      <c r="C10" s="238" vm="1576">
        <v>2209271.21</v>
      </c>
      <c r="D10" s="239" vm="994">
        <v>1708811.09</v>
      </c>
      <c r="E10" s="296">
        <v>77.347275529834121</v>
      </c>
      <c r="F10" s="280" vm="1577">
        <v>293</v>
      </c>
      <c r="G10" s="238" vm="1299">
        <v>387</v>
      </c>
      <c r="H10" s="210">
        <v>132.08191126279866</v>
      </c>
    </row>
    <row r="11" spans="1:17" s="16" customFormat="1" ht="21.05" customHeight="1" x14ac:dyDescent="0.3">
      <c r="B11" s="8" t="s" vm="63">
        <v>156</v>
      </c>
      <c r="C11" s="238" vm="962">
        <v>0</v>
      </c>
      <c r="D11" s="239" vm="684">
        <v>0</v>
      </c>
      <c r="E11" s="296" t="s">
        <v>60</v>
      </c>
      <c r="F11" s="280" vm="745">
        <v>0</v>
      </c>
      <c r="G11" s="238" vm="1460">
        <v>0</v>
      </c>
      <c r="H11" s="210" t="s">
        <v>60</v>
      </c>
    </row>
    <row r="12" spans="1:17" s="58" customFormat="1" ht="21.05" customHeight="1" thickBot="1" x14ac:dyDescent="0.35">
      <c r="B12" s="8" t="s" vm="132">
        <v>157</v>
      </c>
      <c r="C12" s="238" vm="1064">
        <v>2308393.1800000002</v>
      </c>
      <c r="D12" s="239" vm="959">
        <v>2810277.9699999997</v>
      </c>
      <c r="E12" s="296">
        <v>121.74173768785781</v>
      </c>
      <c r="F12" s="280" vm="1140">
        <v>1554</v>
      </c>
      <c r="G12" s="238" vm="945">
        <v>1602</v>
      </c>
      <c r="H12" s="210">
        <v>103.08880308880308</v>
      </c>
      <c r="I12" s="73"/>
      <c r="J12" s="73"/>
      <c r="K12" s="73"/>
      <c r="L12" s="73"/>
      <c r="M12" s="57"/>
      <c r="N12" s="57"/>
      <c r="O12" s="57"/>
      <c r="P12" s="57"/>
      <c r="Q12" s="57"/>
    </row>
    <row r="13" spans="1:17" ht="21.05" customHeight="1" thickBot="1" x14ac:dyDescent="0.35">
      <c r="B13" s="115" t="s" vm="31">
        <v>158</v>
      </c>
      <c r="C13" s="240" vm="905">
        <v>5465651.2499999981</v>
      </c>
      <c r="D13" s="241" vm="1579">
        <v>4629936.8199999984</v>
      </c>
      <c r="E13" s="249">
        <v>84.709700788172313</v>
      </c>
      <c r="F13" s="241" vm="1578">
        <v>1880</v>
      </c>
      <c r="G13" s="240" vm="1484">
        <v>2016</v>
      </c>
      <c r="H13" s="249">
        <v>107.23404255319149</v>
      </c>
    </row>
    <row r="14" spans="1:17" s="16" customFormat="1" ht="26.6" x14ac:dyDescent="0.3">
      <c r="B14" s="8" t="s" vm="86">
        <v>159</v>
      </c>
      <c r="C14" s="238" vm="1168">
        <v>67434487.170000002</v>
      </c>
      <c r="D14" s="239" vm="1770">
        <v>74964764.169999987</v>
      </c>
      <c r="E14" s="296">
        <v>111.16680398416379</v>
      </c>
      <c r="F14" s="280" vm="1021">
        <v>11394</v>
      </c>
      <c r="G14" s="238" vm="1503">
        <v>13821</v>
      </c>
      <c r="H14" s="210">
        <v>121.30068457082675</v>
      </c>
    </row>
    <row r="15" spans="1:17" s="16" customFormat="1" ht="21.05" customHeight="1" x14ac:dyDescent="0.3">
      <c r="B15" s="8" t="s" vm="62">
        <v>160</v>
      </c>
      <c r="C15" s="238" vm="721">
        <v>64701565.750000007</v>
      </c>
      <c r="D15" s="239" vm="1480">
        <v>34969352.989999995</v>
      </c>
      <c r="E15" s="296">
        <v>54.047151076865539</v>
      </c>
      <c r="F15" s="280" vm="1771">
        <v>872</v>
      </c>
      <c r="G15" s="238" vm="1377">
        <v>996</v>
      </c>
      <c r="H15" s="210">
        <v>114.22018348623853</v>
      </c>
    </row>
    <row r="16" spans="1:17" ht="21.05" customHeight="1" thickBot="1" x14ac:dyDescent="0.35">
      <c r="B16" s="8" t="s" vm="131">
        <v>161</v>
      </c>
      <c r="C16" s="238" vm="1150">
        <v>6390812.0100000007</v>
      </c>
      <c r="D16" s="239" vm="937">
        <v>4686104.4800000004</v>
      </c>
      <c r="E16" s="296">
        <v>73.325650522459966</v>
      </c>
      <c r="F16" s="280" vm="1284">
        <v>830</v>
      </c>
      <c r="G16" s="238" vm="1215">
        <v>787</v>
      </c>
      <c r="H16" s="210">
        <v>94.819277108433724</v>
      </c>
    </row>
    <row r="17" spans="2:17" ht="21.05" customHeight="1" thickBot="1" x14ac:dyDescent="0.35">
      <c r="B17" s="115" t="s" vm="46">
        <v>162</v>
      </c>
      <c r="C17" s="240" vm="1082">
        <v>138526864.92999998</v>
      </c>
      <c r="D17" s="241" vm="859">
        <v>114620221.64</v>
      </c>
      <c r="E17" s="249">
        <v>82.742233210806859</v>
      </c>
      <c r="F17" s="241" vm="827">
        <v>13096</v>
      </c>
      <c r="G17" s="240" vm="1044">
        <v>15604</v>
      </c>
      <c r="H17" s="249">
        <v>119.1508857666463</v>
      </c>
    </row>
    <row r="18" spans="2:17" ht="21.05" customHeight="1" x14ac:dyDescent="0.3">
      <c r="B18" s="8" t="s" vm="85">
        <v>163</v>
      </c>
      <c r="C18" s="238" vm="609">
        <v>64270407.929999992</v>
      </c>
      <c r="D18" s="239" vm="1243">
        <v>54168408.839999996</v>
      </c>
      <c r="E18" s="296">
        <v>84.282036764100567</v>
      </c>
      <c r="F18" s="280" vm="1202">
        <v>12269</v>
      </c>
      <c r="G18" s="238" vm="1502">
        <v>12278</v>
      </c>
      <c r="H18" s="210">
        <v>100.0733556117043</v>
      </c>
    </row>
    <row r="19" spans="2:17" ht="21.05" customHeight="1" x14ac:dyDescent="0.3">
      <c r="B19" s="8" t="s" vm="61">
        <v>164</v>
      </c>
      <c r="C19" s="238" vm="1041">
        <v>18478129.02</v>
      </c>
      <c r="D19" s="239" vm="650">
        <v>16522763.600000005</v>
      </c>
      <c r="E19" s="296">
        <v>89.417946925884195</v>
      </c>
      <c r="F19" s="280" vm="766">
        <v>1948</v>
      </c>
      <c r="G19" s="238" vm="1025">
        <v>1846</v>
      </c>
      <c r="H19" s="210">
        <v>94.763860369609858</v>
      </c>
    </row>
    <row r="20" spans="2:17" ht="21.05" customHeight="1" x14ac:dyDescent="0.3">
      <c r="B20" s="8" t="s" vm="130">
        <v>165</v>
      </c>
      <c r="C20" s="238" vm="996">
        <v>4289827.53</v>
      </c>
      <c r="D20" s="239" vm="1014">
        <v>4083382.18</v>
      </c>
      <c r="E20" s="296">
        <v>95.187560605729061</v>
      </c>
      <c r="F20" s="280" vm="789">
        <v>2405</v>
      </c>
      <c r="G20" s="238" vm="630">
        <v>2346</v>
      </c>
      <c r="H20" s="210">
        <v>97.546777546777548</v>
      </c>
    </row>
    <row r="21" spans="2:17" s="16" customFormat="1" ht="21.05" customHeight="1" x14ac:dyDescent="0.3">
      <c r="B21" s="8" t="s" vm="109">
        <v>166</v>
      </c>
      <c r="C21" s="238" vm="663">
        <v>13921987.440000001</v>
      </c>
      <c r="D21" s="239" vm="1204">
        <v>15177041.23</v>
      </c>
      <c r="E21" s="296">
        <v>109.01490390943781</v>
      </c>
      <c r="F21" s="280" vm="1454">
        <v>5510</v>
      </c>
      <c r="G21" s="238" vm="631">
        <v>5277</v>
      </c>
      <c r="H21" s="210">
        <v>95.771324863883848</v>
      </c>
    </row>
    <row r="22" spans="2:17" s="16" customFormat="1" ht="21.05" customHeight="1" x14ac:dyDescent="0.3">
      <c r="B22" s="8" t="s" vm="84">
        <v>167</v>
      </c>
      <c r="C22" s="238" vm="751">
        <v>13317850.779999999</v>
      </c>
      <c r="D22" s="239" vm="656">
        <v>6278912.25</v>
      </c>
      <c r="E22" s="296">
        <v>47.146588092346839</v>
      </c>
      <c r="F22" s="280" vm="856">
        <v>331</v>
      </c>
      <c r="G22" s="238" vm="736">
        <v>301</v>
      </c>
      <c r="H22" s="210">
        <v>90.936555891238669</v>
      </c>
    </row>
    <row r="23" spans="2:17" s="16" customFormat="1" ht="21.05" customHeight="1" x14ac:dyDescent="0.3">
      <c r="B23" s="8" t="s" vm="60">
        <v>168</v>
      </c>
      <c r="C23" s="238" vm="660">
        <v>3693259.7900000005</v>
      </c>
      <c r="D23" s="239" vm="1244">
        <v>5913066.1799999997</v>
      </c>
      <c r="E23" s="296">
        <v>160.10425792440662</v>
      </c>
      <c r="F23" s="280" vm="774">
        <v>58</v>
      </c>
      <c r="G23" s="238" vm="778">
        <v>24</v>
      </c>
      <c r="H23" s="210">
        <v>41.379310344827587</v>
      </c>
    </row>
    <row r="24" spans="2:17" s="16" customFormat="1" ht="21.05" customHeight="1" x14ac:dyDescent="0.3">
      <c r="B24" s="8" t="s" vm="129">
        <v>169</v>
      </c>
      <c r="C24" s="238" vm="581">
        <v>11430.72</v>
      </c>
      <c r="D24" s="239" vm="639">
        <v>72461.240000000005</v>
      </c>
      <c r="E24" s="296">
        <v>633.91667366535103</v>
      </c>
      <c r="F24" s="280" vm="981">
        <v>4</v>
      </c>
      <c r="G24" s="238" vm="1536">
        <v>10</v>
      </c>
      <c r="H24" s="210">
        <v>250</v>
      </c>
    </row>
    <row r="25" spans="2:17" s="16" customFormat="1" ht="21.05" customHeight="1" x14ac:dyDescent="0.3">
      <c r="B25" s="8" t="s" vm="108">
        <v>170</v>
      </c>
      <c r="C25" s="238" vm="1584">
        <v>0</v>
      </c>
      <c r="D25" s="239" vm="1585">
        <v>0</v>
      </c>
      <c r="E25" s="296" t="s">
        <v>60</v>
      </c>
      <c r="F25" s="280" vm="1295">
        <v>0</v>
      </c>
      <c r="G25" s="238" vm="883">
        <v>0</v>
      </c>
      <c r="H25" s="210" t="s">
        <v>60</v>
      </c>
    </row>
    <row r="26" spans="2:17" s="16" customFormat="1" ht="21.05" customHeight="1" x14ac:dyDescent="0.3">
      <c r="B26" s="8" t="s" vm="83">
        <v>171</v>
      </c>
      <c r="C26" s="238" vm="1163">
        <v>1056437.25</v>
      </c>
      <c r="D26" s="239" vm="834">
        <v>541152.32999999996</v>
      </c>
      <c r="E26" s="296">
        <v>51.22427574377938</v>
      </c>
      <c r="F26" s="280" vm="729">
        <v>169</v>
      </c>
      <c r="G26" s="238" vm="526">
        <v>201</v>
      </c>
      <c r="H26" s="210">
        <v>118.93491124260356</v>
      </c>
    </row>
    <row r="27" spans="2:17" s="16" customFormat="1" ht="21.05" customHeight="1" x14ac:dyDescent="0.3">
      <c r="B27" s="8" t="s" vm="59">
        <v>172</v>
      </c>
      <c r="C27" s="238" vm="1007">
        <v>677872.34999999986</v>
      </c>
      <c r="D27" s="239" vm="1372">
        <v>4000340.8299999996</v>
      </c>
      <c r="E27" s="296">
        <v>590.13187807409474</v>
      </c>
      <c r="F27" s="280" vm="1251">
        <v>35</v>
      </c>
      <c r="G27" s="238" vm="654">
        <v>46</v>
      </c>
      <c r="H27" s="210">
        <v>131.42857142857142</v>
      </c>
    </row>
    <row r="28" spans="2:17" s="16" customFormat="1" ht="21.05" customHeight="1" x14ac:dyDescent="0.3">
      <c r="B28" s="8" t="s" vm="128">
        <v>173</v>
      </c>
      <c r="C28" s="238" vm="1517">
        <v>6278021.8099999996</v>
      </c>
      <c r="D28" s="239" vm="1448">
        <v>2517748.25</v>
      </c>
      <c r="E28" s="296">
        <v>40.104165391550303</v>
      </c>
      <c r="F28" s="280" vm="1333">
        <v>202</v>
      </c>
      <c r="G28" s="238" vm="1235">
        <v>64</v>
      </c>
      <c r="H28" s="210">
        <v>31.683168316831683</v>
      </c>
    </row>
    <row r="29" spans="2:17" s="16" customFormat="1" ht="21.05" customHeight="1" x14ac:dyDescent="0.3">
      <c r="B29" s="8" t="s" vm="107">
        <v>174</v>
      </c>
      <c r="C29" s="238" vm="1399">
        <v>33277653.680000007</v>
      </c>
      <c r="D29" s="239" vm="1506">
        <v>40164950.970000006</v>
      </c>
      <c r="E29" s="296">
        <v>120.6964630265964</v>
      </c>
      <c r="F29" s="280" vm="1042">
        <v>8102</v>
      </c>
      <c r="G29" s="238" vm="946">
        <v>8145</v>
      </c>
      <c r="H29" s="210">
        <v>100.53073315230807</v>
      </c>
    </row>
    <row r="30" spans="2:17" s="16" customFormat="1" ht="21.05" customHeight="1" thickBot="1" x14ac:dyDescent="0.35">
      <c r="B30" s="8" t="s" vm="82">
        <v>175</v>
      </c>
      <c r="C30" s="238" vm="1543">
        <v>31719002.339999996</v>
      </c>
      <c r="D30" s="239" vm="773">
        <v>30946861.619999994</v>
      </c>
      <c r="E30" s="296">
        <v>97.565684091437276</v>
      </c>
      <c r="F30" s="280" vm="580">
        <v>6798</v>
      </c>
      <c r="G30" s="238" vm="1459">
        <v>6554</v>
      </c>
      <c r="H30" s="210">
        <v>96.410709032068254</v>
      </c>
    </row>
    <row r="31" spans="2:17" ht="21.05" customHeight="1" thickBot="1" x14ac:dyDescent="0.35">
      <c r="B31" s="115" t="s" vm="43">
        <v>176</v>
      </c>
      <c r="C31" s="240" vm="1617">
        <v>190991880.6400001</v>
      </c>
      <c r="D31" s="241" vm="1618">
        <v>180387089.5200001</v>
      </c>
      <c r="E31" s="249">
        <v>94.44751730572834</v>
      </c>
      <c r="F31" s="241" vm="957">
        <v>37831</v>
      </c>
      <c r="G31" s="240" vm="987">
        <v>37092</v>
      </c>
      <c r="H31" s="249">
        <v>98.046575559726151</v>
      </c>
    </row>
    <row r="32" spans="2:17" s="58" customFormat="1" ht="3.75" customHeight="1" x14ac:dyDescent="0.3">
      <c r="B32" s="72"/>
      <c r="C32" s="9" t="s">
        <v>114</v>
      </c>
      <c r="D32" s="73"/>
      <c r="E32" s="210"/>
      <c r="F32" s="73"/>
      <c r="G32" s="11" t="s">
        <v>114</v>
      </c>
      <c r="H32" s="210"/>
      <c r="I32" s="73"/>
      <c r="J32" s="73"/>
      <c r="K32" s="73"/>
      <c r="L32" s="73"/>
      <c r="M32" s="57"/>
      <c r="N32" s="57"/>
      <c r="O32" s="57"/>
      <c r="P32" s="57"/>
      <c r="Q32" s="57"/>
    </row>
    <row r="33" spans="2:12" ht="23.3" customHeight="1" x14ac:dyDescent="0.3">
      <c r="B33" s="25" t="s">
        <v>37</v>
      </c>
      <c r="C33" s="248">
        <v>334984396.82000005</v>
      </c>
      <c r="D33" s="248">
        <v>299637247.98000008</v>
      </c>
      <c r="E33" s="252">
        <v>89.448120815312677</v>
      </c>
      <c r="F33" s="242">
        <v>52807</v>
      </c>
      <c r="G33" s="242">
        <v>54712</v>
      </c>
      <c r="H33" s="252">
        <v>103.60747628155357</v>
      </c>
    </row>
    <row r="34" spans="2:12" x14ac:dyDescent="0.3">
      <c r="B34" s="79"/>
      <c r="C34" s="79"/>
      <c r="D34" s="79"/>
      <c r="E34" s="85"/>
      <c r="F34" s="79"/>
      <c r="G34" s="79"/>
      <c r="H34" s="85"/>
      <c r="I34" s="16"/>
      <c r="J34" s="16"/>
      <c r="K34" s="16"/>
      <c r="L34" s="16"/>
    </row>
    <row r="35" spans="2:12" x14ac:dyDescent="0.3">
      <c r="B35" s="79"/>
      <c r="C35" s="79"/>
      <c r="D35" s="79"/>
      <c r="E35" s="85"/>
      <c r="F35" s="79"/>
      <c r="G35" s="79"/>
      <c r="H35" s="85"/>
      <c r="I35" s="16"/>
      <c r="J35" s="16"/>
      <c r="K35" s="16"/>
      <c r="L35" s="16"/>
    </row>
  </sheetData>
  <mergeCells count="4">
    <mergeCell ref="B5:B6"/>
    <mergeCell ref="C5:E5"/>
    <mergeCell ref="F5:H5"/>
    <mergeCell ref="B1:H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6" tint="0.39997558519241921"/>
    <pageSetUpPr fitToPage="1"/>
  </sheetPr>
  <dimension ref="A1:U29"/>
  <sheetViews>
    <sheetView showGridLines="0" zoomScaleNormal="100" workbookViewId="0">
      <selection activeCell="A6" sqref="A6:E6"/>
    </sheetView>
  </sheetViews>
  <sheetFormatPr defaultColWidth="9.296875" defaultRowHeight="14.4" x14ac:dyDescent="0.3"/>
  <cols>
    <col min="1" max="1" width="5.296875" style="5" customWidth="1"/>
    <col min="2" max="2" width="47.3984375" style="5" customWidth="1"/>
    <col min="3" max="3" width="18.59765625" style="5" bestFit="1" customWidth="1"/>
    <col min="4" max="4" width="11.296875" style="5" bestFit="1" customWidth="1"/>
    <col min="5" max="5" width="18.59765625" style="5" bestFit="1" customWidth="1"/>
    <col min="6" max="6" width="11.296875" style="5" bestFit="1" customWidth="1"/>
    <col min="7" max="7" width="11.69921875" style="64" bestFit="1" customWidth="1"/>
    <col min="8" max="8" width="14.69921875" style="5" bestFit="1" customWidth="1"/>
    <col min="9" max="9" width="12.296875" style="5" bestFit="1" customWidth="1"/>
    <col min="10" max="10" width="14.69921875" style="5" bestFit="1" customWidth="1"/>
    <col min="11" max="11" width="12.296875" style="5" bestFit="1" customWidth="1"/>
    <col min="12" max="12" width="11.59765625" style="64" customWidth="1"/>
    <col min="13" max="16384" width="9.296875" style="5"/>
  </cols>
  <sheetData>
    <row r="1" spans="1:21" s="16" customFormat="1" ht="58.85" customHeight="1" x14ac:dyDescent="0.3">
      <c r="A1" s="377" t="s">
        <v>137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</row>
    <row r="2" spans="1:21" s="16" customFormat="1" ht="13.15" x14ac:dyDescent="0.35">
      <c r="A2" s="354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</row>
    <row r="3" spans="1:21" ht="21.75" customHeight="1" x14ac:dyDescent="0.35"/>
    <row r="4" spans="1:21" ht="7.5" customHeight="1" thickBot="1" x14ac:dyDescent="0.4"/>
    <row r="5" spans="1:21" s="56" customFormat="1" ht="14.95" customHeight="1" x14ac:dyDescent="0.3">
      <c r="B5" s="373" t="s">
        <v>31</v>
      </c>
      <c r="C5" s="371" t="s">
        <v>24</v>
      </c>
      <c r="D5" s="371"/>
      <c r="E5" s="371"/>
      <c r="F5" s="371"/>
      <c r="G5" s="371"/>
      <c r="H5" s="371" t="s">
        <v>28</v>
      </c>
      <c r="I5" s="371"/>
      <c r="J5" s="371"/>
      <c r="K5" s="371"/>
      <c r="L5" s="372"/>
    </row>
    <row r="6" spans="1:21" s="57" customFormat="1" ht="14.95" thickBot="1" x14ac:dyDescent="0.35">
      <c r="B6" s="374"/>
      <c r="C6" s="3" t="s">
        <v>58</v>
      </c>
      <c r="D6" s="3" t="s">
        <v>25</v>
      </c>
      <c r="E6" s="3" t="s">
        <v>59</v>
      </c>
      <c r="F6" s="3" t="s">
        <v>25</v>
      </c>
      <c r="G6" s="22" t="s">
        <v>57</v>
      </c>
      <c r="H6" s="3" t="s">
        <v>58</v>
      </c>
      <c r="I6" s="3" t="s">
        <v>25</v>
      </c>
      <c r="J6" s="3" t="s">
        <v>59</v>
      </c>
      <c r="K6" s="3" t="s">
        <v>25</v>
      </c>
      <c r="L6" s="24" t="s">
        <v>57</v>
      </c>
    </row>
    <row r="7" spans="1:21" s="58" customFormat="1" ht="8.4499999999999993" customHeight="1" x14ac:dyDescent="0.3">
      <c r="C7" s="57"/>
      <c r="D7" s="57"/>
      <c r="E7" s="57"/>
      <c r="F7" s="57"/>
      <c r="G7" s="59"/>
      <c r="H7" s="57"/>
      <c r="I7" s="57"/>
      <c r="J7" s="57"/>
      <c r="K7" s="57"/>
      <c r="L7" s="59"/>
      <c r="M7" s="57"/>
      <c r="N7" s="57"/>
      <c r="O7" s="57"/>
      <c r="P7" s="57"/>
      <c r="Q7" s="57"/>
    </row>
    <row r="8" spans="1:21" s="16" customFormat="1" ht="37.549999999999997" customHeight="1" x14ac:dyDescent="0.3">
      <c r="B8" s="8" t="s" vm="127">
        <v>139</v>
      </c>
      <c r="C8" s="238" vm="1047">
        <v>1523385917.6399999</v>
      </c>
      <c r="D8" s="285">
        <v>99.100000000000009</v>
      </c>
      <c r="E8" s="239" vm="1305">
        <v>1286138456.7799997</v>
      </c>
      <c r="F8" s="218">
        <v>97.41</v>
      </c>
      <c r="G8" s="296">
        <v>84.426306025754826</v>
      </c>
      <c r="H8" s="280" vm="758">
        <v>1007561</v>
      </c>
      <c r="I8" s="218">
        <v>97.21</v>
      </c>
      <c r="J8" s="239" vm="1145">
        <v>1023882</v>
      </c>
      <c r="K8" s="218">
        <v>85.17</v>
      </c>
      <c r="L8" s="210">
        <v>101.619852296784</v>
      </c>
    </row>
    <row r="9" spans="1:21" s="16" customFormat="1" ht="37.549999999999997" customHeight="1" x14ac:dyDescent="0.3">
      <c r="B9" s="8" t="s" vm="106">
        <v>140</v>
      </c>
      <c r="C9" s="238" vm="563">
        <v>2641892.6399999997</v>
      </c>
      <c r="D9" s="285">
        <v>0.17</v>
      </c>
      <c r="E9" s="239" vm="1033">
        <v>22237714.329999998</v>
      </c>
      <c r="F9" s="218">
        <v>1.68</v>
      </c>
      <c r="G9" s="296">
        <v>841.73421710278137</v>
      </c>
      <c r="H9" s="280" vm="939">
        <v>24010</v>
      </c>
      <c r="I9" s="218">
        <v>2.3199999999999998</v>
      </c>
      <c r="J9" s="239" vm="573">
        <v>166380</v>
      </c>
      <c r="K9" s="218">
        <v>13.84</v>
      </c>
      <c r="L9" s="210">
        <v>692.96126613910872</v>
      </c>
    </row>
    <row r="10" spans="1:21" s="16" customFormat="1" ht="37.549999999999997" customHeight="1" x14ac:dyDescent="0.3">
      <c r="B10" s="8" t="s" vm="81">
        <v>141</v>
      </c>
      <c r="C10" s="238" vm="1439">
        <v>10472535.17</v>
      </c>
      <c r="D10" s="285">
        <v>0.68</v>
      </c>
      <c r="E10" s="239" vm="1123">
        <v>10792311.02</v>
      </c>
      <c r="F10" s="218">
        <v>0.82</v>
      </c>
      <c r="G10" s="296">
        <v>103.05347124463273</v>
      </c>
      <c r="H10" s="280" vm="1277">
        <v>1421</v>
      </c>
      <c r="I10" s="218">
        <v>0.14000000000000001</v>
      </c>
      <c r="J10" s="239" vm="1227">
        <v>1589</v>
      </c>
      <c r="K10" s="218">
        <v>0.13</v>
      </c>
      <c r="L10" s="210">
        <v>111.82266009852218</v>
      </c>
    </row>
    <row r="11" spans="1:21" s="16" customFormat="1" ht="35.450000000000003" customHeight="1" x14ac:dyDescent="0.3">
      <c r="B11" s="8" t="s" vm="58">
        <v>142</v>
      </c>
      <c r="C11" s="238" vm="879">
        <v>820236.41</v>
      </c>
      <c r="D11" s="285">
        <v>0.05</v>
      </c>
      <c r="E11" s="239" vm="783">
        <v>1172202.7799999998</v>
      </c>
      <c r="F11" s="218">
        <v>0.09</v>
      </c>
      <c r="G11" s="296">
        <v>142.91035678360095</v>
      </c>
      <c r="H11" s="280" vm="1545">
        <v>3481</v>
      </c>
      <c r="I11" s="218">
        <v>0.34</v>
      </c>
      <c r="J11" s="239" vm="890">
        <v>10380</v>
      </c>
      <c r="K11" s="218">
        <v>0.86</v>
      </c>
      <c r="L11" s="210">
        <v>298.19017523700086</v>
      </c>
    </row>
    <row r="12" spans="1:21" s="58" customFormat="1" ht="3.05" customHeight="1" thickBot="1" x14ac:dyDescent="0.35">
      <c r="B12" s="72"/>
      <c r="C12" s="238"/>
      <c r="D12" s="289"/>
      <c r="E12" s="239"/>
      <c r="F12" s="73"/>
      <c r="G12" s="311"/>
      <c r="H12" s="280"/>
      <c r="I12" s="73"/>
      <c r="J12" s="239"/>
      <c r="K12" s="73"/>
      <c r="L12" s="210"/>
      <c r="M12" s="73"/>
      <c r="N12" s="73"/>
      <c r="O12" s="73"/>
      <c r="P12" s="73"/>
      <c r="Q12" s="57"/>
      <c r="R12" s="57"/>
      <c r="S12" s="57"/>
      <c r="T12" s="57"/>
      <c r="U12" s="57"/>
    </row>
    <row r="13" spans="1:21" ht="37.549999999999997" customHeight="1" thickBot="1" x14ac:dyDescent="0.35">
      <c r="B13" s="12" t="s" vm="39">
        <v>143</v>
      </c>
      <c r="C13" s="307" vm="620">
        <v>1537320581.8599997</v>
      </c>
      <c r="D13" s="308">
        <v>100.00000000000001</v>
      </c>
      <c r="E13" s="309" vm="502">
        <v>1320340684.9100001</v>
      </c>
      <c r="F13" s="308">
        <v>100</v>
      </c>
      <c r="G13" s="317">
        <v>85.885839329134839</v>
      </c>
      <c r="H13" s="309" vm="1383">
        <v>1036473</v>
      </c>
      <c r="I13" s="308">
        <v>100.00999999999999</v>
      </c>
      <c r="J13" s="309" vm="1056">
        <v>1202231</v>
      </c>
      <c r="K13" s="308">
        <v>100</v>
      </c>
      <c r="L13" s="317">
        <v>115.99250535228607</v>
      </c>
    </row>
    <row r="14" spans="1:21" s="58" customFormat="1" ht="3.05" customHeight="1" x14ac:dyDescent="0.3">
      <c r="B14" s="72"/>
      <c r="C14" s="238"/>
      <c r="D14" s="289"/>
      <c r="E14" s="239"/>
      <c r="F14" s="289"/>
      <c r="G14" s="311"/>
      <c r="H14" s="280"/>
      <c r="I14" s="289"/>
      <c r="J14" s="239"/>
      <c r="K14" s="289"/>
      <c r="L14" s="210"/>
      <c r="M14" s="73"/>
      <c r="N14" s="73"/>
      <c r="O14" s="73"/>
      <c r="P14" s="73"/>
      <c r="Q14" s="57"/>
      <c r="R14" s="57"/>
      <c r="S14" s="57"/>
      <c r="T14" s="57"/>
      <c r="U14" s="57"/>
    </row>
    <row r="15" spans="1:21" s="16" customFormat="1" ht="35.450000000000003" customHeight="1" x14ac:dyDescent="0.3">
      <c r="B15" s="8" t="s" vm="105">
        <v>144</v>
      </c>
      <c r="C15" s="238" vm="857">
        <v>581702.64999999991</v>
      </c>
      <c r="D15" s="285">
        <v>11.91</v>
      </c>
      <c r="E15" s="239" vm="1198">
        <v>680179.32000000007</v>
      </c>
      <c r="F15" s="285">
        <v>21.53</v>
      </c>
      <c r="G15" s="296">
        <v>116.92903926086638</v>
      </c>
      <c r="H15" s="280" vm="738">
        <v>88</v>
      </c>
      <c r="I15" s="285">
        <v>93.62</v>
      </c>
      <c r="J15" s="239" vm="837">
        <v>100</v>
      </c>
      <c r="K15" s="285">
        <v>93.46</v>
      </c>
      <c r="L15" s="210">
        <v>113.63636363636364</v>
      </c>
    </row>
    <row r="16" spans="1:21" s="16" customFormat="1" ht="35.450000000000003" customHeight="1" x14ac:dyDescent="0.3">
      <c r="B16" s="8" t="s" vm="80">
        <v>145</v>
      </c>
      <c r="C16" s="238" vm="881">
        <v>4302510.63</v>
      </c>
      <c r="D16" s="285">
        <v>88.09</v>
      </c>
      <c r="E16" s="239" vm="1093">
        <v>2479401.04</v>
      </c>
      <c r="F16" s="285">
        <v>78.47</v>
      </c>
      <c r="G16" s="296">
        <v>57.626842864999503</v>
      </c>
      <c r="H16" s="280" vm="867">
        <v>6</v>
      </c>
      <c r="I16" s="285">
        <v>6.38</v>
      </c>
      <c r="J16" s="239" vm="579">
        <v>7</v>
      </c>
      <c r="K16" s="285">
        <v>6.54</v>
      </c>
      <c r="L16" s="210">
        <v>116.66666666666667</v>
      </c>
    </row>
    <row r="17" spans="2:21" ht="3.75" customHeight="1" thickBot="1" x14ac:dyDescent="0.35">
      <c r="B17" s="26"/>
      <c r="C17" s="238"/>
      <c r="D17" s="285"/>
      <c r="E17" s="239"/>
      <c r="F17" s="310"/>
      <c r="G17" s="296"/>
      <c r="H17" s="280"/>
      <c r="I17" s="310"/>
      <c r="J17" s="239"/>
      <c r="K17" s="310"/>
      <c r="L17" s="210"/>
    </row>
    <row r="18" spans="2:21" ht="37.549999999999997" customHeight="1" thickBot="1" x14ac:dyDescent="0.35">
      <c r="B18" s="12" t="s" vm="30">
        <v>146</v>
      </c>
      <c r="C18" s="307" vm="1602">
        <v>4884213.28</v>
      </c>
      <c r="D18" s="308">
        <v>100</v>
      </c>
      <c r="E18" s="309" vm="1362">
        <v>3159580.36</v>
      </c>
      <c r="F18" s="308">
        <v>100</v>
      </c>
      <c r="G18" s="317">
        <v>64.689647623250394</v>
      </c>
      <c r="H18" s="309" vm="1601">
        <v>94</v>
      </c>
      <c r="I18" s="308">
        <v>100</v>
      </c>
      <c r="J18" s="309" vm="1603">
        <v>107</v>
      </c>
      <c r="K18" s="308">
        <v>100</v>
      </c>
      <c r="L18" s="317">
        <v>113.82978723404256</v>
      </c>
    </row>
    <row r="19" spans="2:21" ht="4.8499999999999996" customHeight="1" x14ac:dyDescent="0.3">
      <c r="B19" s="31"/>
      <c r="C19" s="238"/>
      <c r="D19" s="284"/>
      <c r="E19" s="239"/>
      <c r="F19" s="284"/>
      <c r="G19" s="296"/>
      <c r="H19" s="280"/>
      <c r="I19" s="284"/>
      <c r="J19" s="239"/>
      <c r="K19" s="284"/>
      <c r="L19" s="210"/>
    </row>
    <row r="20" spans="2:21" ht="38.25" customHeight="1" x14ac:dyDescent="0.3">
      <c r="B20" s="8" t="s" vm="126">
        <v>147</v>
      </c>
      <c r="C20" s="238" vm="1666">
        <v>22024311.650000002</v>
      </c>
      <c r="D20" s="285">
        <v>75.19</v>
      </c>
      <c r="E20" s="239" vm="1668">
        <v>22495384.110000003</v>
      </c>
      <c r="F20" s="285">
        <v>75.81</v>
      </c>
      <c r="G20" s="296">
        <v>102.13887483743449</v>
      </c>
      <c r="H20" s="280" vm="1768">
        <v>3163</v>
      </c>
      <c r="I20" s="285">
        <v>18.11</v>
      </c>
      <c r="J20" s="239" vm="1667">
        <v>3459</v>
      </c>
      <c r="K20" s="285">
        <v>19.78</v>
      </c>
      <c r="L20" s="210">
        <v>109.35820423648434</v>
      </c>
    </row>
    <row r="21" spans="2:21" ht="37.549999999999997" customHeight="1" x14ac:dyDescent="0.3">
      <c r="B21" s="8" t="s" vm="104">
        <v>148</v>
      </c>
      <c r="C21" s="238" vm="947">
        <v>88302.059999999983</v>
      </c>
      <c r="D21" s="285">
        <v>0.3</v>
      </c>
      <c r="E21" s="239" vm="598">
        <v>106351.8</v>
      </c>
      <c r="F21" s="285">
        <v>0.36</v>
      </c>
      <c r="G21" s="296">
        <v>120.44090477617399</v>
      </c>
      <c r="H21" s="280" vm="908">
        <v>21</v>
      </c>
      <c r="I21" s="285">
        <v>0.12</v>
      </c>
      <c r="J21" s="239" vm="1450">
        <v>20</v>
      </c>
      <c r="K21" s="285">
        <v>0.12</v>
      </c>
      <c r="L21" s="210">
        <v>95.238095238095227</v>
      </c>
    </row>
    <row r="22" spans="2:21" ht="36" customHeight="1" x14ac:dyDescent="0.3">
      <c r="B22" s="8" t="s" vm="79">
        <v>149</v>
      </c>
      <c r="C22" s="238" vm="1288">
        <v>5928871.6600000001</v>
      </c>
      <c r="D22" s="285">
        <v>20.239999999999998</v>
      </c>
      <c r="E22" s="239" vm="1470">
        <v>5894733.9500000002</v>
      </c>
      <c r="F22" s="285">
        <v>19.87</v>
      </c>
      <c r="G22" s="296">
        <v>99.424212363537663</v>
      </c>
      <c r="H22" s="280" vm="505">
        <v>12645</v>
      </c>
      <c r="I22" s="285">
        <v>72.41</v>
      </c>
      <c r="J22" s="239" vm="1373">
        <v>12460</v>
      </c>
      <c r="K22" s="285">
        <v>71.239999999999995</v>
      </c>
      <c r="L22" s="210">
        <v>98.536971134835909</v>
      </c>
    </row>
    <row r="23" spans="2:21" s="16" customFormat="1" ht="31.85" customHeight="1" x14ac:dyDescent="0.3">
      <c r="B23" s="8" t="s" vm="57">
        <v>150</v>
      </c>
      <c r="C23" s="238" vm="1628">
        <v>1251581.0399999998</v>
      </c>
      <c r="D23" s="285">
        <v>4.2699999999999996</v>
      </c>
      <c r="E23" s="239" vm="1175">
        <v>1173801.7300000002</v>
      </c>
      <c r="F23" s="285">
        <v>3.96</v>
      </c>
      <c r="G23" s="296">
        <v>93.785515478885841</v>
      </c>
      <c r="H23" s="280" vm="1629">
        <v>1635</v>
      </c>
      <c r="I23" s="285">
        <v>9.36</v>
      </c>
      <c r="J23" s="239" vm="1627">
        <v>1550</v>
      </c>
      <c r="K23" s="285">
        <v>8.86</v>
      </c>
      <c r="L23" s="210">
        <v>94.801223241590222</v>
      </c>
    </row>
    <row r="24" spans="2:21" s="58" customFormat="1" ht="3.75" customHeight="1" thickBot="1" x14ac:dyDescent="0.35">
      <c r="C24" s="238"/>
      <c r="D24" s="285"/>
      <c r="E24" s="239"/>
      <c r="F24" s="285"/>
      <c r="G24" s="296"/>
      <c r="H24" s="280"/>
      <c r="I24" s="285"/>
      <c r="J24" s="239"/>
      <c r="K24" s="285"/>
      <c r="L24" s="210"/>
      <c r="M24" s="73"/>
      <c r="N24" s="73"/>
      <c r="O24" s="73"/>
      <c r="P24" s="73"/>
      <c r="Q24" s="57"/>
      <c r="R24" s="57"/>
      <c r="S24" s="57"/>
      <c r="T24" s="57"/>
      <c r="U24" s="57"/>
    </row>
    <row r="25" spans="2:21" ht="37.549999999999997" customHeight="1" thickBot="1" x14ac:dyDescent="0.35">
      <c r="B25" s="12" t="s" vm="35">
        <v>151</v>
      </c>
      <c r="C25" s="307" vm="1518">
        <v>29293066.409999996</v>
      </c>
      <c r="D25" s="308">
        <v>99.999999999999986</v>
      </c>
      <c r="E25" s="309" vm="964">
        <v>29670271.590000004</v>
      </c>
      <c r="F25" s="308">
        <v>100</v>
      </c>
      <c r="G25" s="317">
        <v>101.28769441450909</v>
      </c>
      <c r="H25" s="309" vm="1045">
        <v>17464</v>
      </c>
      <c r="I25" s="308">
        <v>100</v>
      </c>
      <c r="J25" s="309" vm="552">
        <v>17489</v>
      </c>
      <c r="K25" s="308">
        <v>100</v>
      </c>
      <c r="L25" s="317">
        <v>100.14315162620247</v>
      </c>
    </row>
    <row r="26" spans="2:21" s="58" customFormat="1" ht="3.75" customHeight="1" x14ac:dyDescent="0.3">
      <c r="B26" s="72"/>
      <c r="C26" s="9"/>
      <c r="D26" s="289"/>
      <c r="E26" s="73"/>
      <c r="F26" s="289"/>
      <c r="G26" s="210"/>
      <c r="H26" s="73"/>
      <c r="I26" s="289"/>
      <c r="J26" s="11"/>
      <c r="K26" s="289"/>
      <c r="L26" s="210"/>
      <c r="M26" s="73"/>
      <c r="N26" s="73"/>
      <c r="O26" s="73"/>
      <c r="P26" s="73"/>
      <c r="Q26" s="57"/>
      <c r="R26" s="57"/>
      <c r="S26" s="57"/>
      <c r="T26" s="57"/>
      <c r="U26" s="57"/>
    </row>
    <row r="27" spans="2:21" ht="23.3" customHeight="1" x14ac:dyDescent="0.3">
      <c r="B27" s="25" t="s">
        <v>38</v>
      </c>
      <c r="C27" s="248">
        <v>1571497861.5499997</v>
      </c>
      <c r="D27" s="290"/>
      <c r="E27" s="248">
        <v>1353170536.8599999</v>
      </c>
      <c r="F27" s="290"/>
      <c r="G27" s="292">
        <v>86.107055565786183</v>
      </c>
      <c r="H27" s="267">
        <v>1054031</v>
      </c>
      <c r="I27" s="290"/>
      <c r="J27" s="242">
        <v>1219827</v>
      </c>
      <c r="K27" s="290"/>
      <c r="L27" s="252">
        <v>115.72970813951393</v>
      </c>
    </row>
    <row r="28" spans="2:21" x14ac:dyDescent="0.3">
      <c r="B28" s="79"/>
      <c r="C28" s="79"/>
      <c r="D28" s="79"/>
      <c r="E28" s="79"/>
      <c r="F28" s="79"/>
      <c r="G28" s="85"/>
      <c r="H28" s="79"/>
      <c r="I28" s="79"/>
      <c r="J28" s="79"/>
      <c r="K28" s="79"/>
      <c r="L28" s="85"/>
      <c r="M28" s="16"/>
      <c r="N28" s="16"/>
      <c r="O28" s="16"/>
      <c r="P28" s="16"/>
    </row>
    <row r="29" spans="2:21" x14ac:dyDescent="0.3">
      <c r="B29" s="79"/>
      <c r="C29" s="79"/>
      <c r="D29" s="79"/>
      <c r="E29" s="79"/>
      <c r="F29" s="79"/>
      <c r="G29" s="85"/>
      <c r="H29" s="79"/>
      <c r="I29" s="79"/>
      <c r="J29" s="79"/>
      <c r="K29" s="79"/>
      <c r="L29" s="85"/>
      <c r="M29" s="16"/>
      <c r="N29" s="16"/>
      <c r="O29" s="16"/>
      <c r="P29" s="16"/>
    </row>
  </sheetData>
  <mergeCells count="5">
    <mergeCell ref="A1:L1"/>
    <mergeCell ref="A2:L2"/>
    <mergeCell ref="B5:B6"/>
    <mergeCell ref="C5:G5"/>
    <mergeCell ref="H5:L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6" tint="0.39997558519241921"/>
    <pageSetUpPr fitToPage="1"/>
  </sheetPr>
  <dimension ref="A1:Q29"/>
  <sheetViews>
    <sheetView showGridLines="0" zoomScaleNormal="100" workbookViewId="0">
      <selection activeCell="A6" sqref="A6:E6"/>
    </sheetView>
  </sheetViews>
  <sheetFormatPr defaultColWidth="9.296875" defaultRowHeight="14.4" x14ac:dyDescent="0.3"/>
  <cols>
    <col min="1" max="1" width="5.296875" style="5" customWidth="1"/>
    <col min="2" max="2" width="47.3984375" style="5" customWidth="1"/>
    <col min="3" max="4" width="17.3984375" style="5" bestFit="1" customWidth="1"/>
    <col min="5" max="5" width="11.69921875" style="64" bestFit="1" customWidth="1"/>
    <col min="6" max="7" width="13.69921875" style="5" bestFit="1" customWidth="1"/>
    <col min="8" max="8" width="11.59765625" style="64" customWidth="1"/>
    <col min="9" max="16384" width="9.296875" style="5"/>
  </cols>
  <sheetData>
    <row r="1" spans="1:17" s="16" customFormat="1" ht="58.85" customHeight="1" x14ac:dyDescent="0.3">
      <c r="A1" s="377" t="s">
        <v>138</v>
      </c>
      <c r="B1" s="377"/>
      <c r="C1" s="377"/>
      <c r="D1" s="377"/>
      <c r="E1" s="377"/>
      <c r="F1" s="377"/>
      <c r="G1" s="377"/>
      <c r="H1" s="377"/>
    </row>
    <row r="2" spans="1:17" s="16" customFormat="1" ht="13.85" x14ac:dyDescent="0.3">
      <c r="A2" s="354"/>
      <c r="B2" s="354"/>
      <c r="C2" s="354"/>
      <c r="D2" s="354"/>
      <c r="E2" s="354"/>
      <c r="F2" s="354"/>
      <c r="G2" s="354"/>
      <c r="H2" s="354"/>
    </row>
    <row r="3" spans="1:17" ht="21.75" customHeight="1" x14ac:dyDescent="0.3"/>
    <row r="4" spans="1:17" ht="7.5" customHeight="1" thickBot="1" x14ac:dyDescent="0.35"/>
    <row r="5" spans="1:17" s="56" customFormat="1" ht="14.95" customHeight="1" x14ac:dyDescent="0.3">
      <c r="B5" s="373" t="s">
        <v>31</v>
      </c>
      <c r="C5" s="371" t="s">
        <v>39</v>
      </c>
      <c r="D5" s="371"/>
      <c r="E5" s="371"/>
      <c r="F5" s="371" t="s">
        <v>29</v>
      </c>
      <c r="G5" s="371"/>
      <c r="H5" s="372"/>
    </row>
    <row r="6" spans="1:17" s="57" customFormat="1" ht="14.95" thickBot="1" x14ac:dyDescent="0.35">
      <c r="B6" s="374"/>
      <c r="C6" s="3" t="s">
        <v>58</v>
      </c>
      <c r="D6" s="3" t="s">
        <v>59</v>
      </c>
      <c r="E6" s="22" t="s">
        <v>57</v>
      </c>
      <c r="F6" s="3" t="s">
        <v>58</v>
      </c>
      <c r="G6" s="3" t="s">
        <v>59</v>
      </c>
      <c r="H6" s="24" t="s">
        <v>57</v>
      </c>
    </row>
    <row r="7" spans="1:17" s="58" customFormat="1" ht="8.4499999999999993" customHeight="1" x14ac:dyDescent="0.3">
      <c r="C7" s="57"/>
      <c r="D7" s="57"/>
      <c r="E7" s="59"/>
      <c r="F7" s="57"/>
      <c r="G7" s="57"/>
      <c r="H7" s="59"/>
      <c r="I7" s="57"/>
      <c r="J7" s="57"/>
      <c r="K7" s="57"/>
      <c r="L7" s="57"/>
      <c r="M7" s="57"/>
    </row>
    <row r="8" spans="1:17" s="16" customFormat="1" ht="37.549999999999997" customHeight="1" x14ac:dyDescent="0.3">
      <c r="B8" s="8" t="s" vm="127">
        <v>139</v>
      </c>
      <c r="C8" s="239" vm="710">
        <v>548055137.73000002</v>
      </c>
      <c r="D8" s="239" vm="1110">
        <v>482320780.58000004</v>
      </c>
      <c r="E8" s="296">
        <v>88.005886155494068</v>
      </c>
      <c r="F8" s="280" vm="591">
        <v>38920</v>
      </c>
      <c r="G8" s="239" vm="816">
        <v>36627</v>
      </c>
      <c r="H8" s="210">
        <v>94.10842754367934</v>
      </c>
    </row>
    <row r="9" spans="1:17" s="16" customFormat="1" ht="37.549999999999997" customHeight="1" x14ac:dyDescent="0.3">
      <c r="B9" s="8" t="s" vm="106">
        <v>140</v>
      </c>
      <c r="C9" s="239" vm="1686">
        <v>1954333.7000000002</v>
      </c>
      <c r="D9" s="239" vm="1685">
        <v>916763.83000000007</v>
      </c>
      <c r="E9" s="296">
        <v>46.909278082857597</v>
      </c>
      <c r="F9" s="280" vm="1687">
        <v>6</v>
      </c>
      <c r="G9" s="239" vm="1688">
        <v>84</v>
      </c>
      <c r="H9" s="210">
        <v>1400</v>
      </c>
    </row>
    <row r="10" spans="1:17" s="16" customFormat="1" ht="37.549999999999997" customHeight="1" x14ac:dyDescent="0.3">
      <c r="B10" s="8" t="s" vm="81">
        <v>141</v>
      </c>
      <c r="C10" s="239" vm="1249">
        <v>3014102.0199999996</v>
      </c>
      <c r="D10" s="239" vm="755">
        <v>4549957.53</v>
      </c>
      <c r="E10" s="296">
        <v>150.95565776502818</v>
      </c>
      <c r="F10" s="280" vm="1196">
        <v>613</v>
      </c>
      <c r="G10" s="239" vm="705">
        <v>579</v>
      </c>
      <c r="H10" s="210">
        <v>94.45350734094616</v>
      </c>
    </row>
    <row r="11" spans="1:17" s="16" customFormat="1" ht="35.450000000000003" customHeight="1" x14ac:dyDescent="0.3">
      <c r="B11" s="8" t="s" vm="58">
        <v>142</v>
      </c>
      <c r="C11" s="239" vm="1309">
        <v>3818935.5100000002</v>
      </c>
      <c r="D11" s="239" vm="1124">
        <v>2454300.9500000002</v>
      </c>
      <c r="E11" s="296">
        <v>64.266624654261321</v>
      </c>
      <c r="F11" s="280" vm="1440">
        <v>102</v>
      </c>
      <c r="G11" s="239" vm="1228">
        <v>93</v>
      </c>
      <c r="H11" s="210">
        <v>91.17647058823529</v>
      </c>
    </row>
    <row r="12" spans="1:17" s="58" customFormat="1" ht="3.05" customHeight="1" thickBot="1" x14ac:dyDescent="0.35">
      <c r="B12" s="72"/>
      <c r="C12" s="239"/>
      <c r="D12" s="239"/>
      <c r="E12" s="311"/>
      <c r="F12" s="280"/>
      <c r="G12" s="239"/>
      <c r="H12" s="210"/>
      <c r="I12" s="73"/>
      <c r="J12" s="73"/>
      <c r="K12" s="73"/>
      <c r="L12" s="73"/>
      <c r="M12" s="57"/>
      <c r="N12" s="57"/>
      <c r="O12" s="57"/>
      <c r="P12" s="57"/>
      <c r="Q12" s="57"/>
    </row>
    <row r="13" spans="1:17" ht="37.549999999999997" customHeight="1" thickBot="1" x14ac:dyDescent="0.35">
      <c r="B13" s="12" t="s" vm="39">
        <v>143</v>
      </c>
      <c r="C13" s="309" vm="832">
        <v>556842508.96000004</v>
      </c>
      <c r="D13" s="309" vm="559">
        <v>490241802.88999999</v>
      </c>
      <c r="E13" s="317">
        <v>88.03957941458377</v>
      </c>
      <c r="F13" s="309" vm="871">
        <v>39641</v>
      </c>
      <c r="G13" s="309" vm="968">
        <v>37383</v>
      </c>
      <c r="H13" s="317">
        <v>94.303877298756333</v>
      </c>
    </row>
    <row r="14" spans="1:17" s="58" customFormat="1" ht="3.05" customHeight="1" x14ac:dyDescent="0.3">
      <c r="B14" s="72"/>
      <c r="C14" s="239"/>
      <c r="D14" s="239"/>
      <c r="E14" s="311"/>
      <c r="F14" s="280"/>
      <c r="G14" s="239"/>
      <c r="H14" s="210"/>
      <c r="I14" s="73"/>
      <c r="J14" s="73"/>
      <c r="K14" s="73"/>
      <c r="L14" s="73"/>
      <c r="M14" s="57"/>
      <c r="N14" s="57"/>
      <c r="O14" s="57"/>
      <c r="P14" s="57"/>
      <c r="Q14" s="57"/>
    </row>
    <row r="15" spans="1:17" s="16" customFormat="1" ht="35.450000000000003" customHeight="1" x14ac:dyDescent="0.3">
      <c r="B15" s="8" t="s" vm="105">
        <v>144</v>
      </c>
      <c r="C15" s="239" vm="1630">
        <v>54879.58</v>
      </c>
      <c r="D15" s="239" vm="1631">
        <v>0</v>
      </c>
      <c r="E15" s="296" t="s">
        <v>60</v>
      </c>
      <c r="F15" s="280" vm="1632">
        <v>3</v>
      </c>
      <c r="G15" s="239" vm="1023">
        <v>0</v>
      </c>
      <c r="H15" s="210" t="s">
        <v>60</v>
      </c>
    </row>
    <row r="16" spans="1:17" s="16" customFormat="1" ht="35.450000000000003" customHeight="1" x14ac:dyDescent="0.3">
      <c r="B16" s="8" t="s" vm="80">
        <v>145</v>
      </c>
      <c r="C16" s="239" vm="741">
        <v>326.35000000000002</v>
      </c>
      <c r="D16" s="239" vm="788">
        <v>8546.09</v>
      </c>
      <c r="E16" s="296">
        <v>2618.688524590164</v>
      </c>
      <c r="F16" s="280" vm="1775">
        <v>0</v>
      </c>
      <c r="G16" s="239" vm="1424">
        <v>0</v>
      </c>
      <c r="H16" s="210" t="s">
        <v>60</v>
      </c>
    </row>
    <row r="17" spans="2:17" ht="3.75" customHeight="1" thickBot="1" x14ac:dyDescent="0.35">
      <c r="B17" s="26"/>
      <c r="C17" s="239"/>
      <c r="D17" s="239"/>
      <c r="E17" s="296"/>
      <c r="F17" s="280"/>
      <c r="G17" s="239"/>
      <c r="H17" s="210"/>
    </row>
    <row r="18" spans="2:17" ht="37.549999999999997" customHeight="1" thickBot="1" x14ac:dyDescent="0.35">
      <c r="B18" s="12" t="s" vm="30">
        <v>146</v>
      </c>
      <c r="C18" s="309" vm="1760">
        <v>55205.93</v>
      </c>
      <c r="D18" s="309" vm="1758">
        <v>8546.09</v>
      </c>
      <c r="E18" s="317">
        <v>15.480384081927431</v>
      </c>
      <c r="F18" s="309" vm="1569">
        <v>3</v>
      </c>
      <c r="G18" s="309" vm="1759">
        <v>0</v>
      </c>
      <c r="H18" s="317" t="s">
        <v>60</v>
      </c>
    </row>
    <row r="19" spans="2:17" ht="4.8499999999999996" customHeight="1" x14ac:dyDescent="0.3">
      <c r="B19" s="31"/>
      <c r="C19" s="239"/>
      <c r="D19" s="239"/>
      <c r="E19" s="296"/>
      <c r="F19" s="280"/>
      <c r="G19" s="239"/>
      <c r="H19" s="210"/>
    </row>
    <row r="20" spans="2:17" ht="38.25" customHeight="1" x14ac:dyDescent="0.3">
      <c r="B20" s="8" t="s" vm="126">
        <v>147</v>
      </c>
      <c r="C20" s="239" vm="1369">
        <v>-1006515.2000000001</v>
      </c>
      <c r="D20" s="239" vm="711">
        <v>1920627.18</v>
      </c>
      <c r="E20" s="296" t="s">
        <v>60</v>
      </c>
      <c r="F20" s="280" vm="1137">
        <v>27</v>
      </c>
      <c r="G20" s="239" vm="558">
        <v>46</v>
      </c>
      <c r="H20" s="210">
        <v>170.37037037037038</v>
      </c>
    </row>
    <row r="21" spans="2:17" ht="37.549999999999997" customHeight="1" x14ac:dyDescent="0.3">
      <c r="B21" s="8" t="s" vm="104">
        <v>148</v>
      </c>
      <c r="C21" s="239" vm="1477">
        <v>0</v>
      </c>
      <c r="D21" s="239" vm="618">
        <v>597.68000000000006</v>
      </c>
      <c r="E21" s="296" t="s">
        <v>60</v>
      </c>
      <c r="F21" s="280" vm="899">
        <v>0</v>
      </c>
      <c r="G21" s="239" vm="1558">
        <v>0</v>
      </c>
      <c r="H21" s="210" t="s">
        <v>60</v>
      </c>
    </row>
    <row r="22" spans="2:17" ht="36" customHeight="1" x14ac:dyDescent="0.3">
      <c r="B22" s="8" t="s" vm="79">
        <v>149</v>
      </c>
      <c r="C22" s="239" vm="647">
        <v>770469.46</v>
      </c>
      <c r="D22" s="239" vm="548">
        <v>79594.14</v>
      </c>
      <c r="E22" s="296">
        <v>10.330602850890418</v>
      </c>
      <c r="F22" s="280" vm="730">
        <v>2</v>
      </c>
      <c r="G22" s="239" vm="808">
        <v>5</v>
      </c>
      <c r="H22" s="210">
        <v>250</v>
      </c>
    </row>
    <row r="23" spans="2:17" s="16" customFormat="1" ht="31.85" customHeight="1" x14ac:dyDescent="0.3">
      <c r="B23" s="8" t="s" vm="57">
        <v>150</v>
      </c>
      <c r="C23" s="239" vm="1278">
        <v>84200.66</v>
      </c>
      <c r="D23" s="239" vm="1441">
        <v>650532.62</v>
      </c>
      <c r="E23" s="296">
        <v>772.59800576385032</v>
      </c>
      <c r="F23" s="280" vm="1229">
        <v>4</v>
      </c>
      <c r="G23" s="239" vm="1331">
        <v>17</v>
      </c>
      <c r="H23" s="210">
        <v>425</v>
      </c>
    </row>
    <row r="24" spans="2:17" s="58" customFormat="1" ht="3.75" customHeight="1" thickBot="1" x14ac:dyDescent="0.35">
      <c r="C24" s="239"/>
      <c r="D24" s="239"/>
      <c r="E24" s="296"/>
      <c r="F24" s="280"/>
      <c r="G24" s="239"/>
      <c r="H24" s="210"/>
      <c r="I24" s="73"/>
      <c r="J24" s="73"/>
      <c r="K24" s="73"/>
      <c r="L24" s="73"/>
      <c r="M24" s="57"/>
      <c r="N24" s="57"/>
      <c r="O24" s="57"/>
      <c r="P24" s="57"/>
      <c r="Q24" s="57"/>
    </row>
    <row r="25" spans="2:17" ht="37.549999999999997" customHeight="1" thickBot="1" x14ac:dyDescent="0.35">
      <c r="B25" s="12" t="s" vm="35">
        <v>151</v>
      </c>
      <c r="C25" s="309" vm="786">
        <v>-151845.08000000031</v>
      </c>
      <c r="D25" s="309" vm="652">
        <v>2651351.6199999996</v>
      </c>
      <c r="E25" s="317" t="s">
        <v>60</v>
      </c>
      <c r="F25" s="309" vm="960">
        <v>33</v>
      </c>
      <c r="G25" s="309" vm="1306">
        <v>68</v>
      </c>
      <c r="H25" s="317">
        <v>206.06060606060606</v>
      </c>
    </row>
    <row r="26" spans="2:17" s="58" customFormat="1" ht="3.75" customHeight="1" x14ac:dyDescent="0.3">
      <c r="B26" s="72"/>
      <c r="C26" s="9"/>
      <c r="D26" s="73"/>
      <c r="E26" s="210"/>
      <c r="F26" s="73"/>
      <c r="G26" s="11" t="s">
        <v>114</v>
      </c>
      <c r="H26" s="210"/>
      <c r="I26" s="73"/>
      <c r="J26" s="73"/>
      <c r="K26" s="73"/>
      <c r="L26" s="73"/>
      <c r="M26" s="57"/>
      <c r="N26" s="57"/>
      <c r="O26" s="57"/>
      <c r="P26" s="57"/>
      <c r="Q26" s="57"/>
    </row>
    <row r="27" spans="2:17" ht="23.3" customHeight="1" x14ac:dyDescent="0.3">
      <c r="B27" s="25" t="s">
        <v>38</v>
      </c>
      <c r="C27" s="248">
        <v>556745869.80999994</v>
      </c>
      <c r="D27" s="248">
        <v>492901700.59999996</v>
      </c>
      <c r="E27" s="252">
        <v>88.532619158578044</v>
      </c>
      <c r="F27" s="248">
        <v>39677</v>
      </c>
      <c r="G27" s="242">
        <v>37451</v>
      </c>
      <c r="H27" s="252">
        <v>94.389696801673523</v>
      </c>
    </row>
    <row r="28" spans="2:17" x14ac:dyDescent="0.3">
      <c r="B28" s="79"/>
      <c r="C28" s="79"/>
      <c r="D28" s="79"/>
      <c r="E28" s="85"/>
      <c r="F28" s="79"/>
      <c r="G28" s="79"/>
      <c r="H28" s="85"/>
      <c r="I28" s="16"/>
      <c r="J28" s="16"/>
      <c r="K28" s="16"/>
      <c r="L28" s="16"/>
    </row>
    <row r="29" spans="2:17" x14ac:dyDescent="0.3">
      <c r="B29" s="79"/>
      <c r="C29" s="79"/>
      <c r="D29" s="79"/>
      <c r="E29" s="85"/>
      <c r="F29" s="79"/>
      <c r="G29" s="79"/>
      <c r="H29" s="85"/>
      <c r="I29" s="16"/>
      <c r="J29" s="16"/>
      <c r="K29" s="16"/>
      <c r="L29" s="16"/>
    </row>
  </sheetData>
  <mergeCells count="5">
    <mergeCell ref="A1:H1"/>
    <mergeCell ref="A2:H2"/>
    <mergeCell ref="B5:B6"/>
    <mergeCell ref="C5:E5"/>
    <mergeCell ref="F5:H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6" tint="0.39997558519241921"/>
    <pageSetUpPr fitToPage="1"/>
  </sheetPr>
  <dimension ref="A1:U33"/>
  <sheetViews>
    <sheetView showGridLines="0" zoomScaleNormal="100" workbookViewId="0">
      <selection activeCell="A6" sqref="A6:E6"/>
    </sheetView>
  </sheetViews>
  <sheetFormatPr defaultColWidth="9.296875" defaultRowHeight="14.4" x14ac:dyDescent="0.3"/>
  <cols>
    <col min="1" max="1" width="5.296875" style="5" customWidth="1"/>
    <col min="2" max="2" width="47.3984375" style="5" customWidth="1"/>
    <col min="3" max="3" width="16.69921875" style="5" bestFit="1" customWidth="1"/>
    <col min="4" max="4" width="11.296875" style="5" bestFit="1" customWidth="1"/>
    <col min="5" max="5" width="16.69921875" style="5" bestFit="1" customWidth="1"/>
    <col min="6" max="6" width="11.296875" style="5" bestFit="1" customWidth="1"/>
    <col min="7" max="7" width="11.59765625" style="64" bestFit="1" customWidth="1"/>
    <col min="8" max="8" width="13.59765625" style="5" bestFit="1" customWidth="1"/>
    <col min="9" max="9" width="12.296875" style="5" bestFit="1" customWidth="1"/>
    <col min="10" max="10" width="13.59765625" style="5" bestFit="1" customWidth="1"/>
    <col min="11" max="11" width="12.296875" style="5" bestFit="1" customWidth="1"/>
    <col min="12" max="12" width="11.59765625" style="64" customWidth="1"/>
    <col min="13" max="13" width="7.69921875" style="5" customWidth="1"/>
    <col min="14" max="16384" width="9.296875" style="5"/>
  </cols>
  <sheetData>
    <row r="1" spans="1:17" s="16" customFormat="1" ht="58.85" customHeight="1" x14ac:dyDescent="0.3">
      <c r="A1" s="376" t="s">
        <v>137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</row>
    <row r="2" spans="1:17" s="16" customFormat="1" ht="13.85" x14ac:dyDescent="0.3">
      <c r="A2" s="354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</row>
    <row r="3" spans="1:17" ht="21.75" customHeight="1" x14ac:dyDescent="0.3"/>
    <row r="4" spans="1:17" ht="7.5" customHeight="1" thickBot="1" x14ac:dyDescent="0.35"/>
    <row r="5" spans="1:17" s="56" customFormat="1" ht="14.95" customHeight="1" x14ac:dyDescent="0.3">
      <c r="B5" s="373" t="s">
        <v>31</v>
      </c>
      <c r="C5" s="371" t="s">
        <v>24</v>
      </c>
      <c r="D5" s="371"/>
      <c r="E5" s="371"/>
      <c r="F5" s="371"/>
      <c r="G5" s="371"/>
      <c r="H5" s="371" t="s">
        <v>28</v>
      </c>
      <c r="I5" s="371"/>
      <c r="J5" s="371"/>
      <c r="K5" s="371"/>
      <c r="L5" s="372"/>
    </row>
    <row r="6" spans="1:17" s="57" customFormat="1" ht="14.95" thickBot="1" x14ac:dyDescent="0.35">
      <c r="B6" s="374"/>
      <c r="C6" s="3" t="s">
        <v>58</v>
      </c>
      <c r="D6" s="3" t="s">
        <v>25</v>
      </c>
      <c r="E6" s="3" t="s">
        <v>59</v>
      </c>
      <c r="F6" s="3" t="s">
        <v>25</v>
      </c>
      <c r="G6" s="22" t="s">
        <v>57</v>
      </c>
      <c r="H6" s="3" t="s">
        <v>58</v>
      </c>
      <c r="I6" s="3" t="s">
        <v>25</v>
      </c>
      <c r="J6" s="3" t="s">
        <v>59</v>
      </c>
      <c r="K6" s="3" t="s">
        <v>25</v>
      </c>
      <c r="L6" s="24" t="s">
        <v>57</v>
      </c>
    </row>
    <row r="7" spans="1:17" s="58" customFormat="1" ht="3.75" customHeight="1" x14ac:dyDescent="0.3">
      <c r="C7" s="57"/>
      <c r="D7" s="57"/>
      <c r="E7" s="57"/>
      <c r="F7" s="57"/>
      <c r="G7" s="59"/>
      <c r="H7" s="57"/>
      <c r="I7" s="57"/>
      <c r="J7" s="57"/>
      <c r="K7" s="57"/>
      <c r="L7" s="59"/>
      <c r="M7" s="57"/>
      <c r="N7" s="57"/>
      <c r="O7" s="57"/>
      <c r="P7" s="57"/>
      <c r="Q7" s="57"/>
    </row>
    <row r="8" spans="1:17" s="16" customFormat="1" ht="37.549999999999997" customHeight="1" x14ac:dyDescent="0.3">
      <c r="B8" s="8" t="s" vm="103">
        <v>116</v>
      </c>
      <c r="C8" s="239" vm="1464">
        <v>665891.5199999999</v>
      </c>
      <c r="D8" s="218">
        <v>0.38</v>
      </c>
      <c r="E8" s="239" vm="1375">
        <v>567713.65999999992</v>
      </c>
      <c r="F8" s="218">
        <v>0.32</v>
      </c>
      <c r="G8" s="296">
        <v>85.256178063357822</v>
      </c>
      <c r="H8" s="280" vm="1153">
        <v>111</v>
      </c>
      <c r="I8" s="218">
        <v>0.16</v>
      </c>
      <c r="J8" s="238" vm="1524">
        <v>67</v>
      </c>
      <c r="K8" s="218">
        <v>0.08</v>
      </c>
      <c r="L8" s="210">
        <v>60.360360360360367</v>
      </c>
    </row>
    <row r="9" spans="1:17" s="16" customFormat="1" ht="37.549999999999997" customHeight="1" x14ac:dyDescent="0.3">
      <c r="B9" s="8" t="s" vm="78">
        <v>117</v>
      </c>
      <c r="C9" s="239" vm="1058">
        <v>57051.880000000005</v>
      </c>
      <c r="D9" s="218">
        <v>0.03</v>
      </c>
      <c r="E9" s="239" vm="1534">
        <v>86314.01999999999</v>
      </c>
      <c r="F9" s="218">
        <v>0.04</v>
      </c>
      <c r="G9" s="296">
        <v>151.29040445292947</v>
      </c>
      <c r="H9" s="280" vm="668">
        <v>16</v>
      </c>
      <c r="I9" s="218">
        <v>0.03</v>
      </c>
      <c r="J9" s="238" vm="621">
        <v>23</v>
      </c>
      <c r="K9" s="218">
        <v>0.03</v>
      </c>
      <c r="L9" s="210">
        <v>143.75</v>
      </c>
    </row>
    <row r="10" spans="1:17" s="16" customFormat="1" ht="37.549999999999997" customHeight="1" x14ac:dyDescent="0.3">
      <c r="B10" s="8" t="s" vm="56">
        <v>118</v>
      </c>
      <c r="C10" s="239" vm="716">
        <v>0</v>
      </c>
      <c r="D10" s="218">
        <v>0</v>
      </c>
      <c r="E10" s="239" vm="1336">
        <v>11925</v>
      </c>
      <c r="F10" s="218">
        <v>0.01</v>
      </c>
      <c r="G10" s="296" t="s">
        <v>60</v>
      </c>
      <c r="H10" s="280" vm="1535">
        <v>0</v>
      </c>
      <c r="I10" s="218">
        <v>0</v>
      </c>
      <c r="J10" s="238" vm="782">
        <v>1</v>
      </c>
      <c r="K10" s="218">
        <v>0</v>
      </c>
      <c r="L10" s="210" t="s">
        <v>60</v>
      </c>
    </row>
    <row r="11" spans="1:17" s="16" customFormat="1" ht="35.450000000000003" customHeight="1" x14ac:dyDescent="0.3">
      <c r="B11" s="8" t="s" vm="125">
        <v>119</v>
      </c>
      <c r="C11" s="239" vm="1391">
        <v>2361359.75</v>
      </c>
      <c r="D11" s="218">
        <v>1.33</v>
      </c>
      <c r="E11" s="239" vm="554">
        <v>2640786.4</v>
      </c>
      <c r="F11" s="218">
        <v>1.51</v>
      </c>
      <c r="G11" s="296">
        <v>111.83329435508502</v>
      </c>
      <c r="H11" s="280" vm="513">
        <v>130</v>
      </c>
      <c r="I11" s="218">
        <v>0.18</v>
      </c>
      <c r="J11" s="238" vm="762">
        <v>151</v>
      </c>
      <c r="K11" s="218">
        <v>0.19</v>
      </c>
      <c r="L11" s="210">
        <v>116.15384615384616</v>
      </c>
    </row>
    <row r="12" spans="1:17" s="16" customFormat="1" ht="35.450000000000003" customHeight="1" x14ac:dyDescent="0.3">
      <c r="B12" s="8" t="s" vm="102">
        <v>120</v>
      </c>
      <c r="C12" s="239" vm="1303">
        <v>0</v>
      </c>
      <c r="D12" s="218">
        <v>0</v>
      </c>
      <c r="E12" s="239" vm="933">
        <v>0</v>
      </c>
      <c r="F12" s="218">
        <v>0</v>
      </c>
      <c r="G12" s="296" t="s">
        <v>60</v>
      </c>
      <c r="H12" s="280" vm="685">
        <v>0</v>
      </c>
      <c r="I12" s="218">
        <v>0</v>
      </c>
      <c r="J12" s="238" vm="1774">
        <v>0</v>
      </c>
      <c r="K12" s="218">
        <v>0</v>
      </c>
      <c r="L12" s="210" t="s">
        <v>60</v>
      </c>
    </row>
    <row r="13" spans="1:17" s="16" customFormat="1" ht="35.450000000000003" customHeight="1" x14ac:dyDescent="0.3">
      <c r="B13" s="8" t="s" vm="77">
        <v>121</v>
      </c>
      <c r="C13" s="239" vm="1639">
        <v>8615844.7600000016</v>
      </c>
      <c r="D13" s="218">
        <v>4.87</v>
      </c>
      <c r="E13" s="239" vm="1640">
        <v>9574809.2400000002</v>
      </c>
      <c r="F13" s="218">
        <v>5.51</v>
      </c>
      <c r="G13" s="296">
        <v>111.13024325196869</v>
      </c>
      <c r="H13" s="280" vm="1250">
        <v>51</v>
      </c>
      <c r="I13" s="218">
        <v>7.0000000000000007E-2</v>
      </c>
      <c r="J13" s="238" vm="1116">
        <v>51</v>
      </c>
      <c r="K13" s="218">
        <v>0.06</v>
      </c>
      <c r="L13" s="210">
        <v>100</v>
      </c>
    </row>
    <row r="14" spans="1:17" ht="38.25" customHeight="1" x14ac:dyDescent="0.3">
      <c r="B14" s="8" t="s" vm="55">
        <v>122</v>
      </c>
      <c r="C14" s="239" vm="1013">
        <v>107740233.26999998</v>
      </c>
      <c r="D14" s="218">
        <v>60.96</v>
      </c>
      <c r="E14" s="239" vm="547">
        <v>103486137.47000001</v>
      </c>
      <c r="F14" s="218">
        <v>59.54</v>
      </c>
      <c r="G14" s="296">
        <v>96.0515253486234</v>
      </c>
      <c r="H14" s="280" vm="1311">
        <v>57926</v>
      </c>
      <c r="I14" s="218">
        <v>81.69</v>
      </c>
      <c r="J14" s="238" vm="944">
        <v>65854</v>
      </c>
      <c r="K14" s="218">
        <v>83.15</v>
      </c>
      <c r="L14" s="210">
        <v>113.68642751096225</v>
      </c>
    </row>
    <row r="15" spans="1:17" ht="37.549999999999997" customHeight="1" x14ac:dyDescent="0.3">
      <c r="B15" s="8" t="s" vm="124">
        <v>123</v>
      </c>
      <c r="C15" s="239" vm="820">
        <v>0</v>
      </c>
      <c r="D15" s="218">
        <v>0</v>
      </c>
      <c r="E15" s="239" vm="1353">
        <v>0</v>
      </c>
      <c r="F15" s="218">
        <v>0</v>
      </c>
      <c r="G15" s="296" t="s">
        <v>60</v>
      </c>
      <c r="H15" s="280" vm="1012">
        <v>0</v>
      </c>
      <c r="I15" s="218">
        <v>0</v>
      </c>
      <c r="J15" s="238" vm="1152">
        <v>0</v>
      </c>
      <c r="K15" s="218">
        <v>0</v>
      </c>
      <c r="L15" s="210" t="s">
        <v>60</v>
      </c>
    </row>
    <row r="16" spans="1:17" ht="36" customHeight="1" x14ac:dyDescent="0.3">
      <c r="B16" s="8" t="s" vm="101">
        <v>124</v>
      </c>
      <c r="C16" s="239" vm="1592">
        <v>5428.68</v>
      </c>
      <c r="D16" s="218">
        <v>0</v>
      </c>
      <c r="E16" s="239" vm="1591">
        <v>1043372.88</v>
      </c>
      <c r="F16" s="218">
        <v>0.6</v>
      </c>
      <c r="G16" s="296">
        <v>19219.642343995223</v>
      </c>
      <c r="H16" s="280" vm="1002">
        <v>14</v>
      </c>
      <c r="I16" s="218">
        <v>0.02</v>
      </c>
      <c r="J16" s="238" vm="1593">
        <v>40</v>
      </c>
      <c r="K16" s="218">
        <v>0.05</v>
      </c>
      <c r="L16" s="210">
        <v>285.71428571428572</v>
      </c>
    </row>
    <row r="17" spans="2:21" s="16" customFormat="1" ht="31.85" customHeight="1" x14ac:dyDescent="0.3">
      <c r="B17" s="8" t="s" vm="76">
        <v>125</v>
      </c>
      <c r="C17" s="239" vm="1095">
        <v>5294807.34</v>
      </c>
      <c r="D17" s="218">
        <v>3</v>
      </c>
      <c r="E17" s="239" vm="891">
        <v>5085135.1099999994</v>
      </c>
      <c r="F17" s="218">
        <v>2.93</v>
      </c>
      <c r="G17" s="296">
        <v>96.040040429497466</v>
      </c>
      <c r="H17" s="280" vm="586">
        <v>3297</v>
      </c>
      <c r="I17" s="218">
        <v>4.6500000000000004</v>
      </c>
      <c r="J17" s="238" vm="803">
        <v>3341</v>
      </c>
      <c r="K17" s="218">
        <v>4.22</v>
      </c>
      <c r="L17" s="210">
        <v>101.33454655747649</v>
      </c>
    </row>
    <row r="18" spans="2:21" s="16" customFormat="1" ht="37.549999999999997" customHeight="1" x14ac:dyDescent="0.3">
      <c r="B18" s="8" t="s" vm="54">
        <v>126</v>
      </c>
      <c r="C18" s="239" vm="498">
        <v>776884.77</v>
      </c>
      <c r="D18" s="218">
        <v>0.44</v>
      </c>
      <c r="E18" s="239" vm="704">
        <v>910593.7</v>
      </c>
      <c r="F18" s="218">
        <v>0.52</v>
      </c>
      <c r="G18" s="296">
        <v>117.21090889708134</v>
      </c>
      <c r="H18" s="280" vm="686">
        <v>150</v>
      </c>
      <c r="I18" s="218">
        <v>0.21</v>
      </c>
      <c r="J18" s="238" vm="1368">
        <v>218</v>
      </c>
      <c r="K18" s="218">
        <v>0.28000000000000003</v>
      </c>
      <c r="L18" s="210">
        <v>145.33333333333334</v>
      </c>
    </row>
    <row r="19" spans="2:21" s="16" customFormat="1" ht="37.549999999999997" customHeight="1" x14ac:dyDescent="0.3">
      <c r="B19" s="8" t="s" vm="123">
        <v>127</v>
      </c>
      <c r="C19" s="239" vm="858">
        <v>1194769.5599999998</v>
      </c>
      <c r="D19" s="218">
        <v>0.68</v>
      </c>
      <c r="E19" s="239" vm="918">
        <v>969773.77999999991</v>
      </c>
      <c r="F19" s="218">
        <v>0.56000000000000005</v>
      </c>
      <c r="G19" s="296">
        <v>81.168269804262508</v>
      </c>
      <c r="H19" s="280" vm="514">
        <v>154</v>
      </c>
      <c r="I19" s="218">
        <v>0.22</v>
      </c>
      <c r="J19" s="238" vm="904">
        <v>158</v>
      </c>
      <c r="K19" s="218">
        <v>0.2</v>
      </c>
      <c r="L19" s="210">
        <v>102.59740259740259</v>
      </c>
    </row>
    <row r="20" spans="2:21" s="16" customFormat="1" ht="37.549999999999997" customHeight="1" x14ac:dyDescent="0.3">
      <c r="B20" s="8" t="s" vm="100">
        <v>128</v>
      </c>
      <c r="C20" s="239" vm="1436">
        <v>1347788.7199999997</v>
      </c>
      <c r="D20" s="218">
        <v>0.76</v>
      </c>
      <c r="E20" s="239" vm="1275">
        <v>722602.27</v>
      </c>
      <c r="F20" s="218">
        <v>0.42</v>
      </c>
      <c r="G20" s="296">
        <v>53.613912869073431</v>
      </c>
      <c r="H20" s="280" vm="1674">
        <v>35</v>
      </c>
      <c r="I20" s="218">
        <v>0.05</v>
      </c>
      <c r="J20" s="238" vm="1673">
        <v>28</v>
      </c>
      <c r="K20" s="218">
        <v>0.04</v>
      </c>
      <c r="L20" s="210">
        <v>80</v>
      </c>
    </row>
    <row r="21" spans="2:21" s="16" customFormat="1" ht="35.450000000000003" customHeight="1" x14ac:dyDescent="0.3">
      <c r="B21" s="8" t="s" vm="75">
        <v>129</v>
      </c>
      <c r="C21" s="239" vm="1678">
        <v>5584770.2700000005</v>
      </c>
      <c r="D21" s="218">
        <v>3.16</v>
      </c>
      <c r="E21" s="239" vm="1677">
        <v>5245417.8199999994</v>
      </c>
      <c r="F21" s="218">
        <v>3.02</v>
      </c>
      <c r="G21" s="296">
        <v>93.923609502383314</v>
      </c>
      <c r="H21" s="280" vm="1676">
        <v>109</v>
      </c>
      <c r="I21" s="218">
        <v>0.15</v>
      </c>
      <c r="J21" s="238" vm="1675">
        <v>128</v>
      </c>
      <c r="K21" s="218">
        <v>0.16</v>
      </c>
      <c r="L21" s="210">
        <v>117.43119266055047</v>
      </c>
    </row>
    <row r="22" spans="2:21" s="16" customFormat="1" ht="35.450000000000003" customHeight="1" x14ac:dyDescent="0.3">
      <c r="B22" s="8" t="s" vm="53">
        <v>130</v>
      </c>
      <c r="C22" s="239" vm="1526">
        <v>5214139.9100000011</v>
      </c>
      <c r="D22" s="218">
        <v>2.95</v>
      </c>
      <c r="E22" s="239" vm="572">
        <v>5141993.3000000017</v>
      </c>
      <c r="F22" s="218">
        <v>2.96</v>
      </c>
      <c r="G22" s="296">
        <v>98.616327692672144</v>
      </c>
      <c r="H22" s="280" vm="785">
        <v>60</v>
      </c>
      <c r="I22" s="218">
        <v>0.08</v>
      </c>
      <c r="J22" s="238" vm="1211">
        <v>71</v>
      </c>
      <c r="K22" s="218">
        <v>0.09</v>
      </c>
      <c r="L22" s="210">
        <v>118.33333333333333</v>
      </c>
    </row>
    <row r="23" spans="2:21" s="16" customFormat="1" ht="35.450000000000003" customHeight="1" x14ac:dyDescent="0.3">
      <c r="B23" s="8" t="s" vm="122">
        <v>131</v>
      </c>
      <c r="C23" s="239" vm="1693">
        <v>2237159.14</v>
      </c>
      <c r="D23" s="218">
        <v>1.27</v>
      </c>
      <c r="E23" s="239" vm="1695">
        <v>1184780.8299999998</v>
      </c>
      <c r="F23" s="218">
        <v>0.68</v>
      </c>
      <c r="G23" s="296">
        <v>52.95916632913292</v>
      </c>
      <c r="H23" s="280" vm="1692">
        <v>40</v>
      </c>
      <c r="I23" s="218">
        <v>0.06</v>
      </c>
      <c r="J23" s="238" vm="1694">
        <v>44</v>
      </c>
      <c r="K23" s="218">
        <v>0.06</v>
      </c>
      <c r="L23" s="210">
        <v>110.00000000000001</v>
      </c>
    </row>
    <row r="24" spans="2:21" ht="38.25" customHeight="1" x14ac:dyDescent="0.3">
      <c r="B24" s="8" t="s" vm="99">
        <v>132</v>
      </c>
      <c r="C24" s="239" vm="1501">
        <v>316976.92999999993</v>
      </c>
      <c r="D24" s="218">
        <v>0.18</v>
      </c>
      <c r="E24" s="239" vm="1349">
        <v>360272.07999999996</v>
      </c>
      <c r="F24" s="218">
        <v>0.21</v>
      </c>
      <c r="G24" s="296">
        <v>113.65877005623091</v>
      </c>
      <c r="H24" s="280" vm="1179">
        <v>236</v>
      </c>
      <c r="I24" s="218">
        <v>0.33</v>
      </c>
      <c r="J24" s="238" vm="1285">
        <v>176</v>
      </c>
      <c r="K24" s="218">
        <v>0.22</v>
      </c>
      <c r="L24" s="210">
        <v>74.576271186440678</v>
      </c>
    </row>
    <row r="25" spans="2:21" ht="37.549999999999997" customHeight="1" x14ac:dyDescent="0.3">
      <c r="B25" s="8" t="s" vm="74">
        <v>133</v>
      </c>
      <c r="C25" s="239" vm="1291">
        <v>8214496.4000000004</v>
      </c>
      <c r="D25" s="218">
        <v>4.6500000000000004</v>
      </c>
      <c r="E25" s="239" vm="1206">
        <v>8841194.3300000001</v>
      </c>
      <c r="F25" s="218">
        <v>5.09</v>
      </c>
      <c r="G25" s="296">
        <v>107.62917042607749</v>
      </c>
      <c r="H25" s="280" vm="988">
        <v>1710</v>
      </c>
      <c r="I25" s="218">
        <v>2.41</v>
      </c>
      <c r="J25" s="238" vm="958">
        <v>2423</v>
      </c>
      <c r="K25" s="218">
        <v>3.06</v>
      </c>
      <c r="L25" s="210">
        <v>141.69590643274853</v>
      </c>
    </row>
    <row r="26" spans="2:21" ht="36" customHeight="1" x14ac:dyDescent="0.3">
      <c r="B26" s="8" t="s" vm="52">
        <v>134</v>
      </c>
      <c r="C26" s="239" vm="846">
        <v>3285719.7800000003</v>
      </c>
      <c r="D26" s="218">
        <v>1.86</v>
      </c>
      <c r="E26" s="239" vm="1171">
        <v>2686518.6699999995</v>
      </c>
      <c r="F26" s="218">
        <v>1.55</v>
      </c>
      <c r="G26" s="296">
        <v>81.763474972902259</v>
      </c>
      <c r="H26" s="280" vm="1061">
        <v>158</v>
      </c>
      <c r="I26" s="218">
        <v>0.22</v>
      </c>
      <c r="J26" s="238" vm="720">
        <v>186</v>
      </c>
      <c r="K26" s="218">
        <v>0.23</v>
      </c>
      <c r="L26" s="210">
        <v>117.72151898734178</v>
      </c>
    </row>
    <row r="27" spans="2:21" s="16" customFormat="1" ht="31.85" customHeight="1" x14ac:dyDescent="0.3">
      <c r="B27" s="8" t="s" vm="121">
        <v>135</v>
      </c>
      <c r="C27" s="239" vm="1345">
        <v>23830237.27</v>
      </c>
      <c r="D27" s="218">
        <v>13.48</v>
      </c>
      <c r="E27" s="239" vm="702">
        <v>25264402.509999994</v>
      </c>
      <c r="F27" s="218">
        <v>14.53</v>
      </c>
      <c r="G27" s="296">
        <v>106.01825833184411</v>
      </c>
      <c r="H27" s="280" vm="551">
        <v>6715</v>
      </c>
      <c r="I27" s="218">
        <v>9.4700000000000006</v>
      </c>
      <c r="J27" s="207" vm="1385">
        <v>6239</v>
      </c>
      <c r="K27" s="218">
        <v>7.88</v>
      </c>
      <c r="L27" s="210">
        <v>92.911392405063282</v>
      </c>
    </row>
    <row r="28" spans="2:21" s="58" customFormat="1" ht="3.75" customHeight="1" thickBot="1" x14ac:dyDescent="0.35">
      <c r="B28" s="8"/>
      <c r="C28" s="239"/>
      <c r="D28" s="9"/>
      <c r="E28" s="313"/>
      <c r="F28" s="10"/>
      <c r="G28" s="39"/>
      <c r="H28" s="280"/>
      <c r="I28" s="10"/>
      <c r="J28" s="207"/>
      <c r="K28" s="10"/>
      <c r="L28" s="210"/>
      <c r="M28" s="73"/>
      <c r="N28" s="73"/>
      <c r="O28" s="73"/>
      <c r="P28" s="73"/>
      <c r="Q28" s="57"/>
      <c r="R28" s="57"/>
      <c r="S28" s="57"/>
      <c r="T28" s="57"/>
      <c r="U28" s="57"/>
    </row>
    <row r="29" spans="2:21" ht="37.549999999999997" customHeight="1" thickBot="1" x14ac:dyDescent="0.35">
      <c r="B29" s="12" t="s" vm="33">
        <v>136</v>
      </c>
      <c r="C29" s="309" vm="694">
        <v>176743559.95000002</v>
      </c>
      <c r="D29" s="312">
        <v>100.00000000000003</v>
      </c>
      <c r="E29" s="309" vm="1136">
        <v>173823743.06999999</v>
      </c>
      <c r="F29" s="312">
        <v>99.999999999999986</v>
      </c>
      <c r="G29" s="317">
        <v>98.347992492158681</v>
      </c>
      <c r="H29" s="309" vm="503">
        <v>70912</v>
      </c>
      <c r="I29" s="312">
        <v>99.999999999999986</v>
      </c>
      <c r="J29" s="314" vm="658">
        <v>79199</v>
      </c>
      <c r="K29" s="312">
        <v>100.00000000000001</v>
      </c>
      <c r="L29" s="317">
        <v>111.686315433213</v>
      </c>
    </row>
    <row r="30" spans="2:21" s="58" customFormat="1" ht="3.75" customHeight="1" x14ac:dyDescent="0.3">
      <c r="B30" s="72"/>
      <c r="C30" s="239"/>
      <c r="D30" s="73"/>
      <c r="E30" s="73"/>
      <c r="F30" s="73"/>
      <c r="G30" s="23"/>
      <c r="H30" s="73"/>
      <c r="I30" s="73"/>
      <c r="J30" s="11" t="s">
        <v>114</v>
      </c>
      <c r="K30" s="73"/>
      <c r="L30" s="210"/>
      <c r="M30" s="73"/>
      <c r="N30" s="73"/>
      <c r="O30" s="73"/>
      <c r="P30" s="73"/>
      <c r="Q30" s="57"/>
      <c r="R30" s="57"/>
      <c r="S30" s="57"/>
      <c r="T30" s="57"/>
      <c r="U30" s="57"/>
    </row>
    <row r="31" spans="2:21" ht="23.3" customHeight="1" x14ac:dyDescent="0.3">
      <c r="B31" s="25" t="s">
        <v>40</v>
      </c>
      <c r="C31" s="248">
        <v>176743559.95000002</v>
      </c>
      <c r="D31" s="14"/>
      <c r="E31" s="242">
        <v>173823743.06999999</v>
      </c>
      <c r="F31" s="14"/>
      <c r="G31" s="252">
        <v>98.347992492158681</v>
      </c>
      <c r="H31" s="248">
        <v>70912</v>
      </c>
      <c r="I31" s="14"/>
      <c r="J31" s="248">
        <v>79199</v>
      </c>
      <c r="K31" s="14"/>
      <c r="L31" s="292">
        <v>111.686315433213</v>
      </c>
    </row>
    <row r="32" spans="2:21" x14ac:dyDescent="0.3">
      <c r="B32" s="79"/>
      <c r="C32" s="79"/>
      <c r="D32" s="79"/>
      <c r="E32" s="79"/>
      <c r="F32" s="79"/>
      <c r="G32" s="85"/>
      <c r="H32" s="79"/>
      <c r="I32" s="79"/>
      <c r="J32" s="79"/>
      <c r="K32" s="79"/>
      <c r="L32" s="85"/>
      <c r="M32" s="16"/>
      <c r="N32" s="16"/>
      <c r="O32" s="16"/>
      <c r="P32" s="16"/>
    </row>
    <row r="33" spans="2:16" x14ac:dyDescent="0.3">
      <c r="B33" s="79"/>
      <c r="C33" s="79"/>
      <c r="D33" s="79"/>
      <c r="E33" s="79"/>
      <c r="F33" s="79"/>
      <c r="G33" s="85"/>
      <c r="H33" s="79"/>
      <c r="I33" s="79"/>
      <c r="J33" s="79"/>
      <c r="K33" s="79"/>
      <c r="L33" s="85"/>
      <c r="M33" s="16"/>
      <c r="N33" s="16"/>
      <c r="O33" s="16"/>
      <c r="P33" s="16"/>
    </row>
  </sheetData>
  <mergeCells count="5">
    <mergeCell ref="B5:B6"/>
    <mergeCell ref="C5:G5"/>
    <mergeCell ref="H5:L5"/>
    <mergeCell ref="A1:M1"/>
    <mergeCell ref="A2:M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1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6" tint="0.39997558519241921"/>
    <pageSetUpPr fitToPage="1"/>
  </sheetPr>
  <dimension ref="A1:Q33"/>
  <sheetViews>
    <sheetView showGridLines="0" zoomScaleNormal="100" workbookViewId="0">
      <selection activeCell="A6" sqref="A6:E6"/>
    </sheetView>
  </sheetViews>
  <sheetFormatPr defaultColWidth="9.296875" defaultRowHeight="14.4" x14ac:dyDescent="0.3"/>
  <cols>
    <col min="1" max="1" width="2.59765625" style="5" customWidth="1"/>
    <col min="2" max="2" width="67" style="5" bestFit="1" customWidth="1"/>
    <col min="3" max="4" width="16.69921875" style="5" bestFit="1" customWidth="1"/>
    <col min="5" max="5" width="11.59765625" style="64" bestFit="1" customWidth="1"/>
    <col min="6" max="7" width="13.59765625" style="5" bestFit="1" customWidth="1"/>
    <col min="8" max="8" width="11.59765625" style="64" customWidth="1"/>
    <col min="9" max="9" width="2.59765625" style="5" customWidth="1"/>
    <col min="10" max="16384" width="9.296875" style="5"/>
  </cols>
  <sheetData>
    <row r="1" spans="1:13" s="16" customFormat="1" ht="58.85" customHeight="1" x14ac:dyDescent="0.3">
      <c r="A1" s="376" t="s">
        <v>115</v>
      </c>
      <c r="B1" s="376"/>
      <c r="C1" s="376"/>
      <c r="D1" s="376"/>
      <c r="E1" s="376"/>
      <c r="F1" s="376"/>
      <c r="G1" s="376"/>
      <c r="H1" s="376"/>
      <c r="I1" s="376"/>
    </row>
    <row r="2" spans="1:13" s="16" customFormat="1" ht="13.15" x14ac:dyDescent="0.35">
      <c r="A2" s="354"/>
      <c r="B2" s="354"/>
      <c r="C2" s="354"/>
      <c r="D2" s="354"/>
      <c r="E2" s="354"/>
      <c r="F2" s="354"/>
      <c r="G2" s="354"/>
      <c r="H2" s="354"/>
      <c r="I2" s="354"/>
    </row>
    <row r="3" spans="1:13" ht="21.75" customHeight="1" x14ac:dyDescent="0.35"/>
    <row r="4" spans="1:13" ht="7.5" customHeight="1" thickBot="1" x14ac:dyDescent="0.4"/>
    <row r="5" spans="1:13" s="56" customFormat="1" ht="14.95" customHeight="1" x14ac:dyDescent="0.3">
      <c r="B5" s="373" t="s">
        <v>31</v>
      </c>
      <c r="C5" s="371" t="s">
        <v>39</v>
      </c>
      <c r="D5" s="371"/>
      <c r="E5" s="371"/>
      <c r="F5" s="371" t="s">
        <v>29</v>
      </c>
      <c r="G5" s="371"/>
      <c r="H5" s="372"/>
    </row>
    <row r="6" spans="1:13" s="57" customFormat="1" ht="14.95" thickBot="1" x14ac:dyDescent="0.35">
      <c r="B6" s="374"/>
      <c r="C6" s="3" t="s">
        <v>58</v>
      </c>
      <c r="D6" s="3" t="s">
        <v>59</v>
      </c>
      <c r="E6" s="22" t="s">
        <v>57</v>
      </c>
      <c r="F6" s="3" t="s">
        <v>58</v>
      </c>
      <c r="G6" s="3" t="s">
        <v>59</v>
      </c>
      <c r="H6" s="24" t="s">
        <v>57</v>
      </c>
    </row>
    <row r="7" spans="1:13" s="58" customFormat="1" ht="3.75" customHeight="1" x14ac:dyDescent="0.3">
      <c r="C7" s="57"/>
      <c r="D7" s="57"/>
      <c r="E7" s="59"/>
      <c r="F7" s="57"/>
      <c r="G7" s="57"/>
      <c r="H7" s="59"/>
      <c r="I7" s="57"/>
      <c r="J7" s="57"/>
      <c r="K7" s="57"/>
      <c r="L7" s="57"/>
      <c r="M7" s="57"/>
    </row>
    <row r="8" spans="1:13" s="16" customFormat="1" ht="37.549999999999997" customHeight="1" x14ac:dyDescent="0.3">
      <c r="B8" s="8" t="s" vm="103">
        <v>116</v>
      </c>
      <c r="C8" s="239" vm="1550">
        <v>301284.75</v>
      </c>
      <c r="D8" s="238" vm="792">
        <v>680272.16</v>
      </c>
      <c r="E8" s="296">
        <v>225.7904391111731</v>
      </c>
      <c r="F8" s="280" vm="607">
        <v>24</v>
      </c>
      <c r="G8" s="239" vm="914">
        <v>23</v>
      </c>
      <c r="H8" s="305">
        <v>95.833333333333343</v>
      </c>
    </row>
    <row r="9" spans="1:13" s="16" customFormat="1" ht="37.549999999999997" customHeight="1" x14ac:dyDescent="0.3">
      <c r="B9" s="8" t="s" vm="78">
        <v>117</v>
      </c>
      <c r="C9" s="239" vm="715">
        <v>8227.5300000000007</v>
      </c>
      <c r="D9" s="238" vm="1412">
        <v>0</v>
      </c>
      <c r="E9" s="296" t="s">
        <v>60</v>
      </c>
      <c r="F9" s="280" vm="763">
        <v>1</v>
      </c>
      <c r="G9" s="239" vm="1051">
        <v>0</v>
      </c>
      <c r="H9" s="305" t="s">
        <v>60</v>
      </c>
    </row>
    <row r="10" spans="1:13" s="16" customFormat="1" ht="37.549999999999997" customHeight="1" x14ac:dyDescent="0.3">
      <c r="B10" s="8" t="s" vm="56">
        <v>118</v>
      </c>
      <c r="C10" s="239" vm="1197">
        <v>0</v>
      </c>
      <c r="D10" s="238" vm="1481">
        <v>0</v>
      </c>
      <c r="E10" s="296" t="s">
        <v>60</v>
      </c>
      <c r="F10" s="280" vm="1604">
        <v>0</v>
      </c>
      <c r="G10" s="239" vm="1605">
        <v>0</v>
      </c>
      <c r="H10" s="305" t="s">
        <v>60</v>
      </c>
    </row>
    <row r="11" spans="1:13" s="16" customFormat="1" ht="35.450000000000003" customHeight="1" x14ac:dyDescent="0.3">
      <c r="B11" s="8" t="s" vm="125">
        <v>119</v>
      </c>
      <c r="C11" s="239" vm="1398">
        <v>579505.31999999995</v>
      </c>
      <c r="D11" s="238" vm="1415">
        <v>121139.32</v>
      </c>
      <c r="E11" s="296">
        <v>20.903918535208618</v>
      </c>
      <c r="F11" s="280" vm="1679">
        <v>9</v>
      </c>
      <c r="G11" s="239" vm="1680">
        <v>2</v>
      </c>
      <c r="H11" s="305">
        <v>22.222222222222221</v>
      </c>
    </row>
    <row r="12" spans="1:13" s="16" customFormat="1" ht="35.450000000000003" customHeight="1" x14ac:dyDescent="0.3">
      <c r="B12" s="8" t="s" vm="102">
        <v>120</v>
      </c>
      <c r="C12" s="239" vm="1530">
        <v>0</v>
      </c>
      <c r="D12" s="238" vm="1011">
        <v>0</v>
      </c>
      <c r="E12" s="296" t="s">
        <v>60</v>
      </c>
      <c r="F12" s="280" vm="1060">
        <v>0</v>
      </c>
      <c r="G12" s="239" vm="1182">
        <v>0</v>
      </c>
      <c r="H12" s="305" t="s">
        <v>60</v>
      </c>
    </row>
    <row r="13" spans="1:13" s="16" customFormat="1" ht="35.450000000000003" customHeight="1" x14ac:dyDescent="0.3">
      <c r="B13" s="8" t="s" vm="77">
        <v>121</v>
      </c>
      <c r="C13" s="239" vm="1409">
        <v>7226111.6100000003</v>
      </c>
      <c r="D13" s="238" vm="882">
        <v>8488705.8000000007</v>
      </c>
      <c r="E13" s="296">
        <v>117.4726638355922</v>
      </c>
      <c r="F13" s="280" vm="698">
        <v>45</v>
      </c>
      <c r="G13" s="239" vm="1382">
        <v>45</v>
      </c>
      <c r="H13" s="305">
        <v>100</v>
      </c>
    </row>
    <row r="14" spans="1:13" ht="38.25" customHeight="1" x14ac:dyDescent="0.3">
      <c r="B14" s="8" t="s" vm="55">
        <v>122</v>
      </c>
      <c r="C14" s="239" vm="1413">
        <v>48386545.29999999</v>
      </c>
      <c r="D14" s="238" vm="560">
        <v>43744114.019999996</v>
      </c>
      <c r="E14" s="296">
        <v>90.405532671909938</v>
      </c>
      <c r="F14" s="280" vm="740">
        <v>4958</v>
      </c>
      <c r="G14" s="239" vm="1161">
        <v>4377</v>
      </c>
      <c r="H14" s="305">
        <v>88.28156514723679</v>
      </c>
    </row>
    <row r="15" spans="1:13" ht="37.549999999999997" customHeight="1" x14ac:dyDescent="0.3">
      <c r="B15" s="8" t="s" vm="124">
        <v>123</v>
      </c>
      <c r="C15" s="239" vm="756">
        <v>0</v>
      </c>
      <c r="D15" s="238" vm="1188">
        <v>0</v>
      </c>
      <c r="E15" s="296" t="s">
        <v>60</v>
      </c>
      <c r="F15" s="280" vm="712">
        <v>0</v>
      </c>
      <c r="G15" s="239" vm="617">
        <v>0</v>
      </c>
      <c r="H15" s="305" t="s">
        <v>60</v>
      </c>
    </row>
    <row r="16" spans="1:13" ht="36" customHeight="1" x14ac:dyDescent="0.3">
      <c r="B16" s="8" t="s" vm="101">
        <v>124</v>
      </c>
      <c r="C16" s="239" vm="1662">
        <v>0</v>
      </c>
      <c r="D16" s="238" vm="1236">
        <v>0</v>
      </c>
      <c r="E16" s="296" t="s">
        <v>60</v>
      </c>
      <c r="F16" s="280" vm="1351">
        <v>0</v>
      </c>
      <c r="G16" s="239" vm="1661">
        <v>0</v>
      </c>
      <c r="H16" s="305" t="s">
        <v>60</v>
      </c>
    </row>
    <row r="17" spans="2:17" s="16" customFormat="1" ht="31.85" customHeight="1" x14ac:dyDescent="0.3">
      <c r="B17" s="8" t="s" vm="76">
        <v>125</v>
      </c>
      <c r="C17" s="239" vm="1282">
        <v>177639.81</v>
      </c>
      <c r="D17" s="238" vm="653">
        <v>166732.70000000001</v>
      </c>
      <c r="E17" s="296">
        <v>93.859985551662106</v>
      </c>
      <c r="F17" s="280" vm="1553">
        <v>16</v>
      </c>
      <c r="G17" s="239" vm="1173">
        <v>8</v>
      </c>
      <c r="H17" s="305">
        <v>50</v>
      </c>
    </row>
    <row r="18" spans="2:17" s="16" customFormat="1" ht="37.549999999999997" customHeight="1" x14ac:dyDescent="0.3">
      <c r="B18" s="8" t="s" vm="54">
        <v>126</v>
      </c>
      <c r="C18" s="239" vm="1752">
        <v>1337.5</v>
      </c>
      <c r="D18" s="238" vm="1753">
        <v>4059</v>
      </c>
      <c r="E18" s="296">
        <v>303.47663551401871</v>
      </c>
      <c r="F18" s="280" vm="1751">
        <v>0</v>
      </c>
      <c r="G18" s="239" vm="1750">
        <v>0</v>
      </c>
      <c r="H18" s="305" t="s">
        <v>60</v>
      </c>
    </row>
    <row r="19" spans="2:17" s="16" customFormat="1" ht="37.549999999999997" customHeight="1" x14ac:dyDescent="0.3">
      <c r="B19" s="8" t="s" vm="123">
        <v>127</v>
      </c>
      <c r="C19" s="239" vm="1620">
        <v>0</v>
      </c>
      <c r="D19" s="238" vm="1619">
        <v>0</v>
      </c>
      <c r="E19" s="296" t="s">
        <v>60</v>
      </c>
      <c r="F19" s="280" vm="1325">
        <v>0</v>
      </c>
      <c r="G19" s="239" vm="1564">
        <v>0</v>
      </c>
      <c r="H19" s="305" t="s">
        <v>60</v>
      </c>
    </row>
    <row r="20" spans="2:17" s="16" customFormat="1" ht="37.549999999999997" customHeight="1" x14ac:dyDescent="0.3">
      <c r="B20" s="8" t="s" vm="100">
        <v>128</v>
      </c>
      <c r="C20" s="239" vm="1595">
        <v>699655.21</v>
      </c>
      <c r="D20" s="238" vm="1597">
        <v>320192.36000000004</v>
      </c>
      <c r="E20" s="296">
        <v>45.764307250709969</v>
      </c>
      <c r="F20" s="280" vm="1594">
        <v>50</v>
      </c>
      <c r="G20" s="239" vm="1596">
        <v>28</v>
      </c>
      <c r="H20" s="305">
        <v>56.000000000000007</v>
      </c>
    </row>
    <row r="21" spans="2:17" s="16" customFormat="1" ht="35.450000000000003" customHeight="1" x14ac:dyDescent="0.3">
      <c r="B21" s="8" t="s" vm="75">
        <v>129</v>
      </c>
      <c r="C21" s="239" vm="1719">
        <v>497252.91000000003</v>
      </c>
      <c r="D21" s="238" vm="1720">
        <v>2933386.68</v>
      </c>
      <c r="E21" s="296">
        <v>589.91845417254569</v>
      </c>
      <c r="F21" s="280" vm="1722">
        <v>40</v>
      </c>
      <c r="G21" s="239" vm="1721">
        <v>42</v>
      </c>
      <c r="H21" s="305">
        <v>105</v>
      </c>
    </row>
    <row r="22" spans="2:17" s="16" customFormat="1" ht="35.450000000000003" customHeight="1" x14ac:dyDescent="0.3">
      <c r="B22" s="8" t="s" vm="53">
        <v>130</v>
      </c>
      <c r="C22" s="239" vm="1485">
        <v>303798.13</v>
      </c>
      <c r="D22" s="238" vm="601">
        <v>214417.87</v>
      </c>
      <c r="E22" s="296">
        <v>70.579061826351591</v>
      </c>
      <c r="F22" s="280" vm="793">
        <v>11</v>
      </c>
      <c r="G22" s="239" vm="521">
        <v>7</v>
      </c>
      <c r="H22" s="305">
        <v>63.636363636363633</v>
      </c>
    </row>
    <row r="23" spans="2:17" s="16" customFormat="1" ht="35.450000000000003" customHeight="1" x14ac:dyDescent="0.3">
      <c r="B23" s="8" t="s" vm="122">
        <v>131</v>
      </c>
      <c r="C23" s="239" vm="575">
        <v>364510.86</v>
      </c>
      <c r="D23" s="238" vm="714">
        <v>203866.42</v>
      </c>
      <c r="E23" s="296">
        <v>55.928764372068372</v>
      </c>
      <c r="F23" s="280" vm="696">
        <v>9</v>
      </c>
      <c r="G23" s="239" vm="690">
        <v>3</v>
      </c>
      <c r="H23" s="305">
        <v>33.333333333333329</v>
      </c>
    </row>
    <row r="24" spans="2:17" ht="38.25" customHeight="1" x14ac:dyDescent="0.3">
      <c r="B24" s="8" t="s" vm="99">
        <v>132</v>
      </c>
      <c r="C24" s="239" vm="529">
        <v>21853.53</v>
      </c>
      <c r="D24" s="238" vm="1525">
        <v>20121.080000000002</v>
      </c>
      <c r="E24" s="296">
        <v>92.072447792187361</v>
      </c>
      <c r="F24" s="280" vm="557">
        <v>2</v>
      </c>
      <c r="G24" s="239" vm="1078">
        <v>3</v>
      </c>
      <c r="H24" s="305">
        <v>150</v>
      </c>
    </row>
    <row r="25" spans="2:17" ht="37.549999999999997" customHeight="1" x14ac:dyDescent="0.3">
      <c r="B25" s="8" t="s" vm="74">
        <v>133</v>
      </c>
      <c r="C25" s="239" vm="1437">
        <v>2172558.71</v>
      </c>
      <c r="D25" s="238" vm="1121">
        <v>2164070.9300000002</v>
      </c>
      <c r="E25" s="296">
        <v>99.60931872814615</v>
      </c>
      <c r="F25" s="280" vm="767">
        <v>15</v>
      </c>
      <c r="G25" s="239" vm="1039">
        <v>23</v>
      </c>
      <c r="H25" s="305">
        <v>153.33333333333334</v>
      </c>
    </row>
    <row r="26" spans="2:17" ht="36" customHeight="1" x14ac:dyDescent="0.3">
      <c r="B26" s="8" t="s" vm="52">
        <v>134</v>
      </c>
      <c r="C26" s="239" vm="676">
        <v>1687241.17</v>
      </c>
      <c r="D26" s="238" vm="1766">
        <v>0</v>
      </c>
      <c r="E26" s="296" t="s">
        <v>60</v>
      </c>
      <c r="F26" s="280" vm="841">
        <v>1</v>
      </c>
      <c r="G26" s="239" vm="585">
        <v>0</v>
      </c>
      <c r="H26" s="305" t="s">
        <v>60</v>
      </c>
    </row>
    <row r="27" spans="2:17" s="16" customFormat="1" ht="31.85" customHeight="1" x14ac:dyDescent="0.3">
      <c r="B27" s="8" t="s" vm="121">
        <v>135</v>
      </c>
      <c r="C27" s="239" vm="850">
        <v>5616797.1000000006</v>
      </c>
      <c r="D27" s="238" vm="1611">
        <v>7505699.5300000012</v>
      </c>
      <c r="E27" s="296">
        <v>133.62952936291754</v>
      </c>
      <c r="F27" s="280" vm="1610">
        <v>461</v>
      </c>
      <c r="G27" s="239" vm="1763">
        <v>743</v>
      </c>
      <c r="H27" s="305">
        <v>161.17136659436008</v>
      </c>
    </row>
    <row r="28" spans="2:17" s="58" customFormat="1" ht="3.75" customHeight="1" thickBot="1" x14ac:dyDescent="0.35">
      <c r="B28" s="8"/>
      <c r="C28" s="239"/>
      <c r="D28" s="238"/>
      <c r="E28" s="296"/>
      <c r="F28" s="280"/>
      <c r="G28" s="239"/>
      <c r="H28" s="305"/>
      <c r="I28" s="73"/>
      <c r="J28" s="73"/>
      <c r="K28" s="73"/>
      <c r="L28" s="73"/>
      <c r="M28" s="57"/>
      <c r="N28" s="57"/>
      <c r="O28" s="57"/>
      <c r="P28" s="57"/>
      <c r="Q28" s="57"/>
    </row>
    <row r="29" spans="2:17" ht="37.549999999999997" customHeight="1" thickBot="1" x14ac:dyDescent="0.35">
      <c r="B29" s="12" t="s" vm="33">
        <v>136</v>
      </c>
      <c r="C29" s="309" vm="619">
        <v>68044319.440000013</v>
      </c>
      <c r="D29" s="307" vm="984">
        <v>66566777.86999999</v>
      </c>
      <c r="E29" s="317">
        <v>97.828560000070425</v>
      </c>
      <c r="F29" s="309" vm="1252">
        <v>5642</v>
      </c>
      <c r="G29" s="309" vm="1302">
        <v>5304</v>
      </c>
      <c r="H29" s="321">
        <v>94.009216589861751</v>
      </c>
    </row>
    <row r="30" spans="2:17" s="58" customFormat="1" ht="3.75" customHeight="1" x14ac:dyDescent="0.3">
      <c r="B30" s="72"/>
      <c r="C30" s="9" t="s">
        <v>114</v>
      </c>
      <c r="D30" s="73"/>
      <c r="E30" s="23"/>
      <c r="F30" s="73"/>
      <c r="G30" s="11"/>
      <c r="H30" s="305"/>
      <c r="I30" s="73"/>
      <c r="J30" s="73"/>
      <c r="K30" s="73"/>
      <c r="L30" s="73"/>
      <c r="M30" s="57"/>
      <c r="N30" s="57"/>
      <c r="O30" s="57"/>
      <c r="P30" s="57"/>
      <c r="Q30" s="57"/>
    </row>
    <row r="31" spans="2:17" ht="23.3" customHeight="1" x14ac:dyDescent="0.3">
      <c r="B31" s="25" t="s">
        <v>40</v>
      </c>
      <c r="C31" s="242">
        <v>68044319.440000013</v>
      </c>
      <c r="D31" s="258">
        <v>66566777.86999999</v>
      </c>
      <c r="E31" s="292">
        <v>97.828560000070425</v>
      </c>
      <c r="F31" s="242">
        <v>5642</v>
      </c>
      <c r="G31" s="248">
        <v>5304</v>
      </c>
      <c r="H31" s="306">
        <v>94.009216589861751</v>
      </c>
    </row>
    <row r="32" spans="2:17" x14ac:dyDescent="0.3">
      <c r="B32" s="79"/>
      <c r="C32" s="79"/>
      <c r="D32" s="79"/>
      <c r="E32" s="85"/>
      <c r="F32" s="79"/>
      <c r="G32" s="79"/>
      <c r="H32" s="85"/>
      <c r="I32" s="16"/>
      <c r="J32" s="16"/>
      <c r="K32" s="16"/>
      <c r="L32" s="16"/>
    </row>
    <row r="33" spans="2:12" x14ac:dyDescent="0.3">
      <c r="B33" s="79"/>
      <c r="C33" s="79"/>
      <c r="D33" s="79"/>
      <c r="E33" s="85"/>
      <c r="F33" s="79"/>
      <c r="G33" s="79"/>
      <c r="H33" s="85"/>
      <c r="I33" s="16"/>
      <c r="J33" s="16"/>
      <c r="K33" s="16"/>
      <c r="L33" s="16"/>
    </row>
  </sheetData>
  <mergeCells count="5">
    <mergeCell ref="A1:I1"/>
    <mergeCell ref="A2:I2"/>
    <mergeCell ref="B5:B6"/>
    <mergeCell ref="C5:E5"/>
    <mergeCell ref="F5:H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39997558519241921"/>
    <pageSetUpPr fitToPage="1"/>
  </sheetPr>
  <dimension ref="A1:Z41"/>
  <sheetViews>
    <sheetView showGridLines="0" zoomScale="80" zoomScaleNormal="80" workbookViewId="0">
      <selection activeCell="A2" sqref="A2:R2"/>
    </sheetView>
  </sheetViews>
  <sheetFormatPr defaultColWidth="9.296875" defaultRowHeight="14.4" x14ac:dyDescent="0.3"/>
  <cols>
    <col min="1" max="1" width="9.296875" style="5" customWidth="1"/>
    <col min="2" max="2" width="21.69921875" style="5" customWidth="1"/>
    <col min="3" max="4" width="14.69921875" style="63" customWidth="1"/>
    <col min="5" max="5" width="8.69921875" style="64" customWidth="1"/>
    <col min="6" max="7" width="8.69921875" style="63" customWidth="1"/>
    <col min="8" max="9" width="14.69921875" style="63" customWidth="1"/>
    <col min="10" max="12" width="8.69921875" style="63" customWidth="1"/>
    <col min="13" max="14" width="14.69921875" style="64" customWidth="1"/>
    <col min="15" max="15" width="8.69921875" style="64" customWidth="1"/>
    <col min="16" max="17" width="8.69921875" style="63" customWidth="1"/>
    <col min="18" max="18" width="13.69921875" style="64" customWidth="1"/>
    <col min="19" max="20" width="8.296875" style="5" bestFit="1" customWidth="1"/>
    <col min="21" max="22" width="16.69921875" style="63" customWidth="1"/>
    <col min="23" max="23" width="12.59765625" style="64" customWidth="1"/>
    <col min="24" max="25" width="8.296875" style="5" bestFit="1" customWidth="1"/>
    <col min="26" max="26" width="5.69921875" style="5" customWidth="1"/>
    <col min="27" max="16384" width="9.296875" style="5"/>
  </cols>
  <sheetData>
    <row r="1" spans="1:26" s="16" customFormat="1" ht="51.8" customHeight="1" x14ac:dyDescent="0.3">
      <c r="A1" s="353" t="s">
        <v>56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</row>
    <row r="2" spans="1:26" s="16" customFormat="1" ht="20.25" customHeight="1" x14ac:dyDescent="0.35">
      <c r="A2" s="354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26" ht="14.95" customHeight="1" x14ac:dyDescent="0.35">
      <c r="F3" s="64"/>
      <c r="G3" s="64"/>
      <c r="J3" s="64"/>
      <c r="K3" s="5"/>
      <c r="L3" s="5"/>
      <c r="M3" s="63"/>
      <c r="N3" s="63"/>
      <c r="P3" s="5"/>
      <c r="Q3" s="5"/>
      <c r="R3" s="5"/>
      <c r="U3" s="5"/>
      <c r="V3" s="5"/>
      <c r="W3" s="5"/>
    </row>
    <row r="4" spans="1:26" ht="14.95" thickBot="1" x14ac:dyDescent="0.4">
      <c r="F4" s="64"/>
      <c r="G4" s="64"/>
      <c r="J4" s="64"/>
      <c r="K4" s="5"/>
      <c r="L4" s="5"/>
      <c r="M4" s="63"/>
      <c r="N4" s="63"/>
      <c r="P4" s="5"/>
      <c r="Q4" s="5"/>
      <c r="R4" s="5"/>
      <c r="U4" s="5"/>
      <c r="V4" s="5"/>
      <c r="W4" s="5"/>
    </row>
    <row r="5" spans="1:26" x14ac:dyDescent="0.3">
      <c r="B5" s="363" t="s">
        <v>26</v>
      </c>
      <c r="C5" s="359" t="s">
        <v>21</v>
      </c>
      <c r="D5" s="359"/>
      <c r="E5" s="359"/>
      <c r="F5" s="359"/>
      <c r="G5" s="359"/>
      <c r="H5" s="359" t="s">
        <v>22</v>
      </c>
      <c r="I5" s="359"/>
      <c r="J5" s="359"/>
      <c r="K5" s="359"/>
      <c r="L5" s="359"/>
      <c r="M5" s="359" t="s">
        <v>23</v>
      </c>
      <c r="N5" s="359"/>
      <c r="O5" s="359"/>
      <c r="P5" s="359"/>
      <c r="Q5" s="360"/>
      <c r="R5" s="5"/>
      <c r="U5" s="5"/>
      <c r="V5" s="5"/>
      <c r="W5" s="5"/>
    </row>
    <row r="6" spans="1:26" ht="14.95" customHeight="1" x14ac:dyDescent="0.3">
      <c r="B6" s="364"/>
      <c r="C6" s="357" t="s">
        <v>24</v>
      </c>
      <c r="D6" s="358"/>
      <c r="E6" s="355" t="s">
        <v>57</v>
      </c>
      <c r="F6" s="355" t="s">
        <v>25</v>
      </c>
      <c r="G6" s="355"/>
      <c r="H6" s="357" t="s">
        <v>24</v>
      </c>
      <c r="I6" s="358"/>
      <c r="J6" s="355" t="s">
        <v>57</v>
      </c>
      <c r="K6" s="361" t="s">
        <v>25</v>
      </c>
      <c r="L6" s="361"/>
      <c r="M6" s="357" t="s">
        <v>24</v>
      </c>
      <c r="N6" s="358"/>
      <c r="O6" s="355" t="s">
        <v>57</v>
      </c>
      <c r="P6" s="361" t="s">
        <v>25</v>
      </c>
      <c r="Q6" s="362"/>
      <c r="R6" s="5"/>
      <c r="U6" s="5"/>
      <c r="V6" s="5"/>
      <c r="W6" s="5"/>
    </row>
    <row r="7" spans="1:26" ht="14.95" thickBot="1" x14ac:dyDescent="0.35">
      <c r="B7" s="365"/>
      <c r="C7" s="17" t="s">
        <v>58</v>
      </c>
      <c r="D7" s="17" t="s">
        <v>59</v>
      </c>
      <c r="E7" s="356"/>
      <c r="F7" s="102">
        <v>2013</v>
      </c>
      <c r="G7" s="102">
        <v>2014</v>
      </c>
      <c r="H7" s="17" t="s">
        <v>58</v>
      </c>
      <c r="I7" s="17" t="s">
        <v>59</v>
      </c>
      <c r="J7" s="356"/>
      <c r="K7" s="95">
        <v>2013</v>
      </c>
      <c r="L7" s="95">
        <v>2014</v>
      </c>
      <c r="M7" s="17" t="s">
        <v>58</v>
      </c>
      <c r="N7" s="17" t="s">
        <v>59</v>
      </c>
      <c r="O7" s="356"/>
      <c r="P7" s="95">
        <v>2013</v>
      </c>
      <c r="Q7" s="51">
        <v>2014</v>
      </c>
      <c r="R7" s="5"/>
      <c r="U7" s="5"/>
      <c r="V7" s="5"/>
      <c r="W7" s="5"/>
    </row>
    <row r="8" spans="1:26" ht="2.35" customHeight="1" thickBot="1" x14ac:dyDescent="0.35">
      <c r="B8" s="54"/>
      <c r="C8" s="93"/>
      <c r="D8" s="93"/>
      <c r="E8" s="92"/>
      <c r="F8" s="49"/>
      <c r="G8" s="49"/>
      <c r="H8" s="93"/>
      <c r="I8" s="93"/>
      <c r="J8" s="92"/>
      <c r="K8" s="94"/>
      <c r="L8" s="94"/>
      <c r="M8" s="93"/>
      <c r="N8" s="93"/>
      <c r="O8" s="92"/>
      <c r="P8" s="94"/>
      <c r="Q8" s="94"/>
      <c r="R8" s="5"/>
      <c r="U8" s="5"/>
      <c r="V8" s="5"/>
      <c r="W8" s="5"/>
    </row>
    <row r="9" spans="1:26" s="64" customFormat="1" ht="23.55" customHeight="1" x14ac:dyDescent="0.3">
      <c r="A9" s="5"/>
      <c r="B9" s="99" t="s" vm="12">
        <v>9</v>
      </c>
      <c r="C9" s="122" vm="1404">
        <v>0</v>
      </c>
      <c r="D9" s="128" vm="456">
        <v>0</v>
      </c>
      <c r="E9" s="137" t="s">
        <v>60</v>
      </c>
      <c r="F9" s="129">
        <v>0</v>
      </c>
      <c r="G9" s="130">
        <v>0</v>
      </c>
      <c r="H9" s="122" vm="1107">
        <v>91674496.539999992</v>
      </c>
      <c r="I9" s="128" vm="421">
        <v>96051832.640000001</v>
      </c>
      <c r="J9" s="137">
        <v>104.77486789151884</v>
      </c>
      <c r="K9" s="129">
        <v>7.41</v>
      </c>
      <c r="L9" s="130">
        <v>7.35</v>
      </c>
      <c r="M9" s="122" vm="1101">
        <v>91674496.539999992</v>
      </c>
      <c r="N9" s="128" vm="434">
        <v>96051832.640000001</v>
      </c>
      <c r="O9" s="137">
        <v>104.77486789151884</v>
      </c>
      <c r="P9" s="129">
        <v>1.87</v>
      </c>
      <c r="Q9" s="129">
        <v>2.0499999999999998</v>
      </c>
      <c r="S9" s="5"/>
      <c r="T9" s="5"/>
      <c r="U9" s="63"/>
      <c r="V9" s="63"/>
      <c r="X9" s="5"/>
      <c r="Y9" s="5"/>
      <c r="Z9" s="5"/>
    </row>
    <row r="10" spans="1:26" ht="23.55" customHeight="1" x14ac:dyDescent="0.3">
      <c r="B10" s="100" t="s" vm="7">
        <v>2</v>
      </c>
      <c r="C10" s="123" vm="1246">
        <v>396866298.7499997</v>
      </c>
      <c r="D10" s="124" vm="444">
        <v>385713774.3999998</v>
      </c>
      <c r="E10" s="138">
        <v>97.189853513607289</v>
      </c>
      <c r="F10" s="131">
        <v>10.79</v>
      </c>
      <c r="G10" s="132">
        <v>11.43</v>
      </c>
      <c r="H10" s="123" vm="926">
        <v>243830027.41999999</v>
      </c>
      <c r="I10" s="124" vm="443">
        <v>310626668.56</v>
      </c>
      <c r="J10" s="138">
        <v>127.3947560301677</v>
      </c>
      <c r="K10" s="131">
        <v>19.71</v>
      </c>
      <c r="L10" s="132">
        <v>23.770000000000003</v>
      </c>
      <c r="M10" s="123" vm="887">
        <v>640696326.16999972</v>
      </c>
      <c r="N10" s="124" vm="445">
        <v>696340442.9599998</v>
      </c>
      <c r="O10" s="138">
        <v>108.68494394569632</v>
      </c>
      <c r="P10" s="131">
        <v>13.03</v>
      </c>
      <c r="Q10" s="131">
        <v>14.88</v>
      </c>
    </row>
    <row r="11" spans="1:26" ht="23.55" customHeight="1" x14ac:dyDescent="0.3">
      <c r="B11" s="100" t="s" vm="17">
        <v>5</v>
      </c>
      <c r="C11" s="123" vm="1405">
        <v>111618138.19999997</v>
      </c>
      <c r="D11" s="124" vm="438">
        <v>108802098.40000001</v>
      </c>
      <c r="E11" s="138">
        <v>97.477076893224904</v>
      </c>
      <c r="F11" s="131">
        <v>3.03</v>
      </c>
      <c r="G11" s="132">
        <v>3.23</v>
      </c>
      <c r="H11" s="123" vm="1427">
        <v>86486657.949999988</v>
      </c>
      <c r="I11" s="124" vm="439">
        <v>86985531.859999999</v>
      </c>
      <c r="J11" s="138">
        <v>100.57682181486123</v>
      </c>
      <c r="K11" s="131">
        <v>6.99</v>
      </c>
      <c r="L11" s="132">
        <v>6.65</v>
      </c>
      <c r="M11" s="123" vm="1483">
        <v>198104796.14999998</v>
      </c>
      <c r="N11" s="124" vm="437">
        <v>195787630.25999999</v>
      </c>
      <c r="O11" s="138">
        <v>98.830333270555698</v>
      </c>
      <c r="P11" s="131">
        <v>4.03</v>
      </c>
      <c r="Q11" s="131">
        <v>4.18</v>
      </c>
    </row>
    <row r="12" spans="1:26" ht="23.55" customHeight="1" x14ac:dyDescent="0.3">
      <c r="B12" s="100" t="s" vm="6">
        <v>16</v>
      </c>
      <c r="C12" s="123" vm="801">
        <v>30157566.050000001</v>
      </c>
      <c r="D12" s="124" vm="441">
        <v>28723025.119999997</v>
      </c>
      <c r="E12" s="138">
        <v>95.24318067438999</v>
      </c>
      <c r="F12" s="131">
        <v>0.82</v>
      </c>
      <c r="G12" s="132">
        <v>0.85</v>
      </c>
      <c r="H12" s="123" vm="1507">
        <v>0</v>
      </c>
      <c r="I12" s="124" vm="440">
        <v>0</v>
      </c>
      <c r="J12" s="138" t="s">
        <v>60</v>
      </c>
      <c r="K12" s="131">
        <v>0</v>
      </c>
      <c r="L12" s="132">
        <v>0</v>
      </c>
      <c r="M12" s="123" vm="1324">
        <v>30157566.050000001</v>
      </c>
      <c r="N12" s="124" vm="442">
        <v>28723025.119999997</v>
      </c>
      <c r="O12" s="138">
        <v>95.24318067438999</v>
      </c>
      <c r="P12" s="131">
        <v>0.61</v>
      </c>
      <c r="Q12" s="131">
        <v>0.61</v>
      </c>
    </row>
    <row r="13" spans="1:26" ht="23.55" customHeight="1" x14ac:dyDescent="0.3">
      <c r="B13" s="100" t="s" vm="16">
        <v>0</v>
      </c>
      <c r="C13" s="123" vm="1378">
        <v>1441357470.7299993</v>
      </c>
      <c r="D13" s="124" vm="396">
        <v>1249696726.6500006</v>
      </c>
      <c r="E13" s="138">
        <v>86.702761253047868</v>
      </c>
      <c r="F13" s="131">
        <v>39.18</v>
      </c>
      <c r="G13" s="132">
        <v>37.04</v>
      </c>
      <c r="H13" s="123" vm="1431">
        <v>169771797.78999996</v>
      </c>
      <c r="I13" s="124" vm="409">
        <v>173745373.25999993</v>
      </c>
      <c r="J13" s="138">
        <v>102.34053919539399</v>
      </c>
      <c r="K13" s="131">
        <v>13.72</v>
      </c>
      <c r="L13" s="132">
        <v>13.29</v>
      </c>
      <c r="M13" s="123" vm="646">
        <v>1611129268.5199993</v>
      </c>
      <c r="N13" s="124" vm="384">
        <v>1423442099.9100006</v>
      </c>
      <c r="O13" s="138">
        <v>88.350582893797821</v>
      </c>
      <c r="P13" s="131">
        <v>32.78</v>
      </c>
      <c r="Q13" s="131">
        <v>30.41</v>
      </c>
    </row>
    <row r="14" spans="1:26" ht="23.55" customHeight="1" x14ac:dyDescent="0.3">
      <c r="B14" s="100" t="s" vm="22">
        <v>54</v>
      </c>
      <c r="C14" s="123" vm="1426">
        <v>67352295.219999999</v>
      </c>
      <c r="D14" s="124" vm="431">
        <v>86416640.400000006</v>
      </c>
      <c r="E14" s="138">
        <v>128.30541278174425</v>
      </c>
      <c r="F14" s="131">
        <v>1.83</v>
      </c>
      <c r="G14" s="132">
        <v>2.56</v>
      </c>
      <c r="H14" s="123">
        <v>0</v>
      </c>
      <c r="I14" s="124">
        <v>0</v>
      </c>
      <c r="J14" s="138" t="s">
        <v>60</v>
      </c>
      <c r="K14" s="131">
        <v>0</v>
      </c>
      <c r="L14" s="132">
        <v>0</v>
      </c>
      <c r="M14" s="123" vm="1118">
        <v>67352295.219999999</v>
      </c>
      <c r="N14" s="124" vm="430">
        <v>86416640.400000006</v>
      </c>
      <c r="O14" s="138">
        <v>128.30541278174425</v>
      </c>
      <c r="P14" s="131">
        <v>1.37</v>
      </c>
      <c r="Q14" s="131">
        <v>1.85</v>
      </c>
    </row>
    <row r="15" spans="1:26" ht="23.55" customHeight="1" x14ac:dyDescent="0.3">
      <c r="B15" s="100" t="s" vm="13">
        <v>55</v>
      </c>
      <c r="C15" s="123" vm="888">
        <v>1015146.03</v>
      </c>
      <c r="D15" s="124" vm="225">
        <v>5260248.3100000005</v>
      </c>
      <c r="E15" s="138">
        <v>518.17651397405359</v>
      </c>
      <c r="F15" s="131">
        <v>0.03</v>
      </c>
      <c r="G15" s="132">
        <v>0.16</v>
      </c>
      <c r="H15" s="123" vm="1074">
        <v>0</v>
      </c>
      <c r="I15" s="124" vm="195">
        <v>0</v>
      </c>
      <c r="J15" s="138" t="s">
        <v>60</v>
      </c>
      <c r="K15" s="131">
        <v>0</v>
      </c>
      <c r="L15" s="132">
        <v>0</v>
      </c>
      <c r="M15" s="123" vm="1329">
        <v>1015146.03</v>
      </c>
      <c r="N15" s="124" vm="193">
        <v>5260248.3100000005</v>
      </c>
      <c r="O15" s="138">
        <v>518.17651397405359</v>
      </c>
      <c r="P15" s="131">
        <v>0.02</v>
      </c>
      <c r="Q15" s="131">
        <v>0.11</v>
      </c>
    </row>
    <row r="16" spans="1:26" ht="23.55" customHeight="1" x14ac:dyDescent="0.3">
      <c r="B16" s="100" t="s" vm="8">
        <v>45</v>
      </c>
      <c r="C16" s="123" vm="1190">
        <v>0</v>
      </c>
      <c r="D16" s="124" vm="205">
        <v>0</v>
      </c>
      <c r="E16" s="138" t="s">
        <v>60</v>
      </c>
      <c r="F16" s="131">
        <v>0</v>
      </c>
      <c r="G16" s="132">
        <v>0</v>
      </c>
      <c r="H16" s="123" vm="1568">
        <v>13094596.34</v>
      </c>
      <c r="I16" s="124" vm="190">
        <v>853523.32</v>
      </c>
      <c r="J16" s="138">
        <v>6.5181338762825893</v>
      </c>
      <c r="K16" s="131">
        <v>1.06</v>
      </c>
      <c r="L16" s="132">
        <v>7.0000000000000007E-2</v>
      </c>
      <c r="M16" s="123" vm="1030">
        <v>13094596.34</v>
      </c>
      <c r="N16" s="124" vm="191">
        <v>853523.32</v>
      </c>
      <c r="O16" s="138">
        <v>6.5181338762825893</v>
      </c>
      <c r="P16" s="131">
        <v>0.27</v>
      </c>
      <c r="Q16" s="131">
        <v>0.02</v>
      </c>
    </row>
    <row r="17" spans="2:17" ht="23.55" customHeight="1" x14ac:dyDescent="0.3">
      <c r="B17" s="100" t="s" vm="5">
        <v>13</v>
      </c>
      <c r="C17" s="123" vm="798">
        <v>0</v>
      </c>
      <c r="D17" s="124" vm="458">
        <v>0</v>
      </c>
      <c r="E17" s="138" t="s">
        <v>60</v>
      </c>
      <c r="F17" s="131">
        <v>0</v>
      </c>
      <c r="G17" s="132">
        <v>0</v>
      </c>
      <c r="H17" s="123" vm="886">
        <v>63331361.199999996</v>
      </c>
      <c r="I17" s="124" vm="399">
        <v>84390877.670000002</v>
      </c>
      <c r="J17" s="138">
        <v>133.25290357094048</v>
      </c>
      <c r="K17" s="131">
        <v>5.12</v>
      </c>
      <c r="L17" s="132">
        <v>6.46</v>
      </c>
      <c r="M17" s="123" vm="1213">
        <v>63331361.199999996</v>
      </c>
      <c r="N17" s="124" vm="410">
        <v>84390877.670000002</v>
      </c>
      <c r="O17" s="138">
        <v>133.25290357094048</v>
      </c>
      <c r="P17" s="131">
        <v>1.29</v>
      </c>
      <c r="Q17" s="131">
        <v>1.8</v>
      </c>
    </row>
    <row r="18" spans="2:17" ht="23.55" customHeight="1" x14ac:dyDescent="0.3">
      <c r="B18" s="100" t="s" vm="20">
        <v>4</v>
      </c>
      <c r="C18" s="123" vm="645">
        <v>470028603.79000008</v>
      </c>
      <c r="D18" s="124" vm="422">
        <v>433815581.73999995</v>
      </c>
      <c r="E18" s="138">
        <v>92.295570576343181</v>
      </c>
      <c r="F18" s="131">
        <v>12.78</v>
      </c>
      <c r="G18" s="132">
        <v>12.86</v>
      </c>
      <c r="H18" s="123" vm="1119">
        <v>0</v>
      </c>
      <c r="I18" s="124" vm="408">
        <v>0</v>
      </c>
      <c r="J18" s="138" t="s">
        <v>60</v>
      </c>
      <c r="K18" s="131">
        <v>0</v>
      </c>
      <c r="L18" s="132">
        <v>0</v>
      </c>
      <c r="M18" s="123" vm="1210">
        <v>470028603.79000008</v>
      </c>
      <c r="N18" s="124" vm="460">
        <v>433815581.73999995</v>
      </c>
      <c r="O18" s="138">
        <v>92.295570576343181</v>
      </c>
      <c r="P18" s="131">
        <v>9.56</v>
      </c>
      <c r="Q18" s="131">
        <v>9.27</v>
      </c>
    </row>
    <row r="19" spans="2:17" ht="23.55" customHeight="1" x14ac:dyDescent="0.3">
      <c r="B19" s="100" t="s" vm="24">
        <v>12</v>
      </c>
      <c r="C19" s="123" vm="929">
        <v>115610807.71999998</v>
      </c>
      <c r="D19" s="124" vm="388">
        <v>129053243.91000003</v>
      </c>
      <c r="E19" s="138">
        <v>111.62731794293535</v>
      </c>
      <c r="F19" s="131">
        <v>3.14</v>
      </c>
      <c r="G19" s="132">
        <v>3.83</v>
      </c>
      <c r="H19" s="123" vm="1274">
        <v>59634595.75</v>
      </c>
      <c r="I19" s="124" vm="403">
        <v>59255252.870000005</v>
      </c>
      <c r="J19" s="138">
        <v>99.36388789891312</v>
      </c>
      <c r="K19" s="131">
        <v>4.82</v>
      </c>
      <c r="L19" s="132">
        <v>4.53</v>
      </c>
      <c r="M19" s="123" vm="1224">
        <v>175245403.46999997</v>
      </c>
      <c r="N19" s="124" vm="427">
        <v>188308496.78000003</v>
      </c>
      <c r="O19" s="138">
        <v>107.45417172224793</v>
      </c>
      <c r="P19" s="131">
        <v>3.56</v>
      </c>
      <c r="Q19" s="131">
        <v>4.0199999999999996</v>
      </c>
    </row>
    <row r="20" spans="2:17" ht="23.55" customHeight="1" x14ac:dyDescent="0.3">
      <c r="B20" s="100" t="s" vm="11">
        <v>6</v>
      </c>
      <c r="C20" s="123" vm="1073">
        <v>72741993.239999995</v>
      </c>
      <c r="D20" s="124" vm="425">
        <v>79184439.160000026</v>
      </c>
      <c r="E20" s="138">
        <v>108.85657050769046</v>
      </c>
      <c r="F20" s="131">
        <v>1.98</v>
      </c>
      <c r="G20" s="132">
        <v>2.35</v>
      </c>
      <c r="H20" s="123" vm="1258">
        <v>118464429.92</v>
      </c>
      <c r="I20" s="124" vm="416">
        <v>118044720.35000001</v>
      </c>
      <c r="J20" s="138">
        <v>99.645708361333931</v>
      </c>
      <c r="K20" s="131">
        <v>9.57</v>
      </c>
      <c r="L20" s="132">
        <v>9.0299999999999994</v>
      </c>
      <c r="M20" s="123" vm="1112">
        <v>191206423.16</v>
      </c>
      <c r="N20" s="124" vm="401">
        <v>197229159.51000005</v>
      </c>
      <c r="O20" s="138">
        <v>103.14986089403506</v>
      </c>
      <c r="P20" s="131">
        <v>3.89</v>
      </c>
      <c r="Q20" s="131">
        <v>4.21</v>
      </c>
    </row>
    <row r="21" spans="2:17" ht="23.55" hidden="1" customHeight="1" x14ac:dyDescent="0.3">
      <c r="B21" s="100" t="s" vm="4">
        <v>52</v>
      </c>
      <c r="C21" s="123">
        <v>0</v>
      </c>
      <c r="D21" s="124">
        <v>0</v>
      </c>
      <c r="E21" s="138" t="s">
        <v>60</v>
      </c>
      <c r="F21" s="131">
        <v>0</v>
      </c>
      <c r="G21" s="132">
        <v>0</v>
      </c>
      <c r="H21" s="123">
        <v>0</v>
      </c>
      <c r="I21" s="124">
        <v>0</v>
      </c>
      <c r="J21" s="138" t="s">
        <v>60</v>
      </c>
      <c r="K21" s="131">
        <v>0</v>
      </c>
      <c r="L21" s="132">
        <v>0</v>
      </c>
      <c r="M21" s="123">
        <v>0</v>
      </c>
      <c r="N21" s="124">
        <v>0</v>
      </c>
      <c r="O21" s="138" t="s">
        <v>60</v>
      </c>
      <c r="P21" s="131">
        <v>0</v>
      </c>
      <c r="Q21" s="131">
        <v>0</v>
      </c>
    </row>
    <row r="22" spans="2:17" ht="23.55" customHeight="1" x14ac:dyDescent="0.3">
      <c r="B22" s="100" t="s" vm="15">
        <v>17</v>
      </c>
      <c r="C22" s="123" vm="1552">
        <v>4044576.47</v>
      </c>
      <c r="D22" s="124" vm="436">
        <v>4956390.55</v>
      </c>
      <c r="E22" s="138">
        <v>122.5441177033797</v>
      </c>
      <c r="F22" s="131">
        <v>0.11</v>
      </c>
      <c r="G22" s="132">
        <v>0.15</v>
      </c>
      <c r="H22" s="123" vm="1421">
        <v>0</v>
      </c>
      <c r="I22" s="124" vm="414">
        <v>0</v>
      </c>
      <c r="J22" s="138" t="s">
        <v>60</v>
      </c>
      <c r="K22" s="131">
        <v>0</v>
      </c>
      <c r="L22" s="132">
        <v>0</v>
      </c>
      <c r="M22" s="123" vm="1113">
        <v>4044576.47</v>
      </c>
      <c r="N22" s="124" vm="435">
        <v>4956390.55</v>
      </c>
      <c r="O22" s="138">
        <v>122.5441177033797</v>
      </c>
      <c r="P22" s="131">
        <v>0.08</v>
      </c>
      <c r="Q22" s="131">
        <v>0.11</v>
      </c>
    </row>
    <row r="23" spans="2:17" ht="23.55" customHeight="1" x14ac:dyDescent="0.3">
      <c r="B23" s="100" t="s" vm="26">
        <v>11</v>
      </c>
      <c r="C23" s="123" vm="1209">
        <v>101543490.56</v>
      </c>
      <c r="D23" s="124" vm="400">
        <v>96223703.159999982</v>
      </c>
      <c r="E23" s="138">
        <v>94.76107491414561</v>
      </c>
      <c r="F23" s="131">
        <v>2.76</v>
      </c>
      <c r="G23" s="132">
        <v>2.85</v>
      </c>
      <c r="H23" s="123" vm="1403">
        <v>0</v>
      </c>
      <c r="I23" s="124" vm="449">
        <v>0</v>
      </c>
      <c r="J23" s="138" t="s">
        <v>60</v>
      </c>
      <c r="K23" s="131">
        <v>0</v>
      </c>
      <c r="L23" s="132">
        <v>0</v>
      </c>
      <c r="M23" s="123" vm="1108">
        <v>101543490.56</v>
      </c>
      <c r="N23" s="124" vm="415">
        <v>96223703.159999982</v>
      </c>
      <c r="O23" s="138">
        <v>94.76107491414561</v>
      </c>
      <c r="P23" s="131">
        <v>2.0699999999999998</v>
      </c>
      <c r="Q23" s="131">
        <v>2.06</v>
      </c>
    </row>
    <row r="24" spans="2:17" ht="23.55" customHeight="1" x14ac:dyDescent="0.3">
      <c r="B24" s="100" t="s" vm="10">
        <v>15</v>
      </c>
      <c r="C24" s="123" vm="1269">
        <v>19628336.380000003</v>
      </c>
      <c r="D24" s="124" vm="459">
        <v>20766819.030000009</v>
      </c>
      <c r="E24" s="138">
        <v>105.80019940538641</v>
      </c>
      <c r="F24" s="131">
        <v>0.53</v>
      </c>
      <c r="G24" s="132">
        <v>0.62</v>
      </c>
      <c r="H24" s="123" vm="1496">
        <v>0</v>
      </c>
      <c r="I24" s="124" vm="452">
        <v>0</v>
      </c>
      <c r="J24" s="138" t="s">
        <v>60</v>
      </c>
      <c r="K24" s="131">
        <v>0</v>
      </c>
      <c r="L24" s="132">
        <v>0</v>
      </c>
      <c r="M24" s="123" vm="1566">
        <v>19628336.380000003</v>
      </c>
      <c r="N24" s="124" vm="446">
        <v>20766819.030000009</v>
      </c>
      <c r="O24" s="138">
        <v>105.80019940538641</v>
      </c>
      <c r="P24" s="131">
        <v>0.4</v>
      </c>
      <c r="Q24" s="131">
        <v>0.44</v>
      </c>
    </row>
    <row r="25" spans="2:17" ht="23.55" customHeight="1" x14ac:dyDescent="0.3">
      <c r="B25" s="100" t="s" vm="3">
        <v>3</v>
      </c>
      <c r="C25" s="123" vm="1379">
        <v>308711553.22999996</v>
      </c>
      <c r="D25" s="124" vm="429">
        <v>280758309.44999993</v>
      </c>
      <c r="E25" s="138">
        <v>90.945190263360828</v>
      </c>
      <c r="F25" s="131">
        <v>8.39</v>
      </c>
      <c r="G25" s="132">
        <v>8.32</v>
      </c>
      <c r="H25" s="123" vm="1267">
        <v>0</v>
      </c>
      <c r="I25" s="124" vm="395">
        <v>0</v>
      </c>
      <c r="J25" s="138" t="s">
        <v>60</v>
      </c>
      <c r="K25" s="131">
        <v>0</v>
      </c>
      <c r="L25" s="132">
        <v>0</v>
      </c>
      <c r="M25" s="123" vm="1313">
        <v>308711553.22999996</v>
      </c>
      <c r="N25" s="124" vm="428">
        <v>280758309.44999993</v>
      </c>
      <c r="O25" s="138">
        <v>90.945190263360828</v>
      </c>
      <c r="P25" s="131">
        <v>6.28</v>
      </c>
      <c r="Q25" s="131">
        <v>6</v>
      </c>
    </row>
    <row r="26" spans="2:17" ht="23.55" customHeight="1" x14ac:dyDescent="0.3">
      <c r="B26" s="100" t="s" vm="19">
        <v>18</v>
      </c>
      <c r="C26" s="123" vm="1538">
        <v>0</v>
      </c>
      <c r="D26" s="124" vm="426">
        <v>0</v>
      </c>
      <c r="E26" s="138" t="s">
        <v>60</v>
      </c>
      <c r="F26" s="131">
        <v>0</v>
      </c>
      <c r="G26" s="132">
        <v>0</v>
      </c>
      <c r="H26" s="123" vm="1435">
        <v>6797202.96</v>
      </c>
      <c r="I26" s="124" vm="418">
        <v>7447798.2399999993</v>
      </c>
      <c r="J26" s="138">
        <v>109.57151469256701</v>
      </c>
      <c r="K26" s="131">
        <v>0.55000000000000004</v>
      </c>
      <c r="L26" s="132">
        <v>0.56999999999999995</v>
      </c>
      <c r="M26" s="123" vm="1272">
        <v>6797202.96</v>
      </c>
      <c r="N26" s="124" vm="413">
        <v>7447798.2399999993</v>
      </c>
      <c r="O26" s="138">
        <v>109.57151469256701</v>
      </c>
      <c r="P26" s="131">
        <v>0.14000000000000001</v>
      </c>
      <c r="Q26" s="131">
        <v>0.16</v>
      </c>
    </row>
    <row r="27" spans="2:17" ht="23.55" hidden="1" customHeight="1" x14ac:dyDescent="0.3">
      <c r="B27" s="100" t="s" vm="23">
        <v>53</v>
      </c>
      <c r="C27" s="123" vm="799">
        <v>161822099.03999996</v>
      </c>
      <c r="D27" s="124" vm="387">
        <v>159699486.95999998</v>
      </c>
      <c r="E27" s="138">
        <v>98.688305186626394</v>
      </c>
      <c r="F27" s="131">
        <v>4.4000000000000004</v>
      </c>
      <c r="G27" s="132">
        <v>4.7300000000000004</v>
      </c>
      <c r="H27" s="123" vm="1314">
        <v>134215291.70999999</v>
      </c>
      <c r="I27" s="124" vm="417">
        <v>129256339.09999999</v>
      </c>
      <c r="J27" s="138">
        <v>96.305225323568308</v>
      </c>
      <c r="K27" s="131">
        <v>10.85</v>
      </c>
      <c r="L27" s="132">
        <v>9.89</v>
      </c>
      <c r="M27" s="123" vm="1219">
        <v>296037390.74999994</v>
      </c>
      <c r="N27" s="124" vm="402">
        <v>288955826.05999994</v>
      </c>
      <c r="O27" s="138">
        <v>97.607881669251611</v>
      </c>
      <c r="P27" s="131">
        <v>6.02</v>
      </c>
      <c r="Q27" s="131">
        <v>6.17</v>
      </c>
    </row>
    <row r="28" spans="2:17" ht="23.55" customHeight="1" x14ac:dyDescent="0.3">
      <c r="B28" s="100" t="s" vm="21">
        <v>7</v>
      </c>
      <c r="C28" s="123" vm="800">
        <v>15929936.319999998</v>
      </c>
      <c r="D28" s="124" vm="386">
        <v>14621378.799999997</v>
      </c>
      <c r="E28" s="138">
        <v>91.785544563934579</v>
      </c>
      <c r="F28" s="131">
        <v>0.43</v>
      </c>
      <c r="G28" s="132">
        <v>0.43</v>
      </c>
      <c r="H28" s="123" vm="1192">
        <v>118118736.13999999</v>
      </c>
      <c r="I28" s="124" vm="391">
        <v>114626195.37</v>
      </c>
      <c r="J28" s="138">
        <v>97.043194937456448</v>
      </c>
      <c r="K28" s="131">
        <v>9.5500000000000007</v>
      </c>
      <c r="L28" s="132">
        <v>8.77</v>
      </c>
      <c r="M28" s="123" vm="644">
        <v>134048672.45999998</v>
      </c>
      <c r="N28" s="124" vm="412">
        <v>129247574.17</v>
      </c>
      <c r="O28" s="138">
        <v>96.418391766294718</v>
      </c>
      <c r="P28" s="131">
        <v>2.73</v>
      </c>
      <c r="Q28" s="131">
        <v>2.76</v>
      </c>
    </row>
    <row r="29" spans="2:17" ht="23.55" customHeight="1" x14ac:dyDescent="0.3">
      <c r="B29" s="100" t="s" vm="2">
        <v>19</v>
      </c>
      <c r="C29" s="123" vm="927">
        <v>0</v>
      </c>
      <c r="D29" s="124" vm="432">
        <v>0</v>
      </c>
      <c r="E29" s="138" t="s">
        <v>60</v>
      </c>
      <c r="F29" s="131">
        <v>0</v>
      </c>
      <c r="G29" s="132">
        <v>0</v>
      </c>
      <c r="H29" s="123" vm="1218">
        <v>21821324.199999996</v>
      </c>
      <c r="I29" s="124" vm="406">
        <v>19444452.539999999</v>
      </c>
      <c r="J29" s="138">
        <v>89.107573682444084</v>
      </c>
      <c r="K29" s="131">
        <v>1.76</v>
      </c>
      <c r="L29" s="132">
        <v>1.49</v>
      </c>
      <c r="M29" s="123" vm="1223">
        <v>21821324.199999996</v>
      </c>
      <c r="N29" s="124" vm="433">
        <v>19444452.539999999</v>
      </c>
      <c r="O29" s="138">
        <v>89.107573682444084</v>
      </c>
      <c r="P29" s="131">
        <v>0.44</v>
      </c>
      <c r="Q29" s="131">
        <v>0.42</v>
      </c>
    </row>
    <row r="30" spans="2:17" ht="23.55" customHeight="1" x14ac:dyDescent="0.3">
      <c r="B30" s="100" t="s" vm="25">
        <v>8</v>
      </c>
      <c r="C30" s="123" vm="1505">
        <v>70480858.019999966</v>
      </c>
      <c r="D30" s="124" vm="419">
        <v>30727631</v>
      </c>
      <c r="E30" s="138">
        <v>43.597129579893299</v>
      </c>
      <c r="F30" s="131">
        <v>1.92</v>
      </c>
      <c r="G30" s="132">
        <v>0.91</v>
      </c>
      <c r="H30" s="123" vm="1208">
        <v>0</v>
      </c>
      <c r="I30" s="124" vm="451">
        <v>0</v>
      </c>
      <c r="J30" s="138" t="s">
        <v>60</v>
      </c>
      <c r="K30" s="131">
        <v>0</v>
      </c>
      <c r="L30" s="132">
        <v>0</v>
      </c>
      <c r="M30" s="123" vm="928">
        <v>70480858.019999966</v>
      </c>
      <c r="N30" s="124" vm="455">
        <v>30727631</v>
      </c>
      <c r="O30" s="138">
        <v>43.597129579893299</v>
      </c>
      <c r="P30" s="131">
        <v>1.43</v>
      </c>
      <c r="Q30" s="131">
        <v>0.66</v>
      </c>
    </row>
    <row r="31" spans="2:17" ht="23.55" customHeight="1" x14ac:dyDescent="0.3">
      <c r="B31" s="100" t="s" vm="14">
        <v>1</v>
      </c>
      <c r="C31" s="123" vm="802">
        <v>174062398.44</v>
      </c>
      <c r="D31" s="124" vm="423">
        <v>150909269.45999992</v>
      </c>
      <c r="E31" s="138">
        <v>86.698374153461373</v>
      </c>
      <c r="F31" s="131">
        <v>4.7300000000000004</v>
      </c>
      <c r="G31" s="132">
        <v>4.47</v>
      </c>
      <c r="H31" s="123" vm="1191">
        <v>32686290.720000003</v>
      </c>
      <c r="I31" s="124" vm="424">
        <v>30820002.289999999</v>
      </c>
      <c r="J31" s="138">
        <v>94.290302175957635</v>
      </c>
      <c r="K31" s="131">
        <v>2.64</v>
      </c>
      <c r="L31" s="132">
        <v>2.36</v>
      </c>
      <c r="M31" s="123" vm="1100">
        <v>206748689.16</v>
      </c>
      <c r="N31" s="124" vm="447">
        <v>181729271.74999991</v>
      </c>
      <c r="O31" s="138">
        <v>87.898633112668549</v>
      </c>
      <c r="P31" s="131">
        <v>4.21</v>
      </c>
      <c r="Q31" s="131">
        <v>3.88</v>
      </c>
    </row>
    <row r="32" spans="2:17" ht="23.55" customHeight="1" x14ac:dyDescent="0.3">
      <c r="B32" s="100" t="s" vm="9">
        <v>10</v>
      </c>
      <c r="C32" s="123" vm="643">
        <v>78252327.339999989</v>
      </c>
      <c r="D32" s="124" vm="454">
        <v>76168156.499999985</v>
      </c>
      <c r="E32" s="138">
        <v>97.336602103929195</v>
      </c>
      <c r="F32" s="131">
        <v>2.13</v>
      </c>
      <c r="G32" s="132">
        <v>2.2599999999999998</v>
      </c>
      <c r="H32" s="123" vm="1076">
        <v>63408017.529999994</v>
      </c>
      <c r="I32" s="124" vm="448">
        <v>55695503.829999998</v>
      </c>
      <c r="J32" s="138">
        <v>87.836690058396798</v>
      </c>
      <c r="K32" s="131">
        <v>5.13</v>
      </c>
      <c r="L32" s="132">
        <v>4.26</v>
      </c>
      <c r="M32" s="123" vm="1430">
        <v>141660344.86999997</v>
      </c>
      <c r="N32" s="124" vm="398">
        <v>131863660.32999998</v>
      </c>
      <c r="O32" s="138">
        <v>93.084384660371754</v>
      </c>
      <c r="P32" s="131">
        <v>2.88</v>
      </c>
      <c r="Q32" s="131">
        <v>2.82</v>
      </c>
    </row>
    <row r="33" spans="2:17" ht="23.55" customHeight="1" x14ac:dyDescent="0.3">
      <c r="B33" s="100" t="s" vm="1">
        <v>14</v>
      </c>
      <c r="C33" s="123" vm="1214">
        <v>37481985.719999991</v>
      </c>
      <c r="D33" s="124" vm="411">
        <v>32008847.219999991</v>
      </c>
      <c r="E33" s="138">
        <v>85.397949455277683</v>
      </c>
      <c r="F33" s="131">
        <v>1.02</v>
      </c>
      <c r="G33" s="132">
        <v>0.95</v>
      </c>
      <c r="H33" s="123" vm="1029">
        <v>0</v>
      </c>
      <c r="I33" s="124" vm="397">
        <v>0</v>
      </c>
      <c r="J33" s="138" t="s">
        <v>60</v>
      </c>
      <c r="K33" s="131">
        <v>0</v>
      </c>
      <c r="L33" s="132">
        <v>0</v>
      </c>
      <c r="M33" s="123" vm="1075">
        <v>37481985.719999991</v>
      </c>
      <c r="N33" s="124" vm="450">
        <v>32008847.219999991</v>
      </c>
      <c r="O33" s="138">
        <v>85.397949455277683</v>
      </c>
      <c r="P33" s="131">
        <v>0.76</v>
      </c>
      <c r="Q33" s="131">
        <v>0.68</v>
      </c>
    </row>
    <row r="34" spans="2:17" ht="23.55" customHeight="1" x14ac:dyDescent="0.3">
      <c r="B34" s="100" t="s" vm="18">
        <v>20</v>
      </c>
      <c r="C34" s="123">
        <v>0</v>
      </c>
      <c r="D34" s="124" vm="453">
        <v>0</v>
      </c>
      <c r="E34" s="138" t="s">
        <v>60</v>
      </c>
      <c r="F34" s="131">
        <v>0</v>
      </c>
      <c r="G34" s="132">
        <v>0</v>
      </c>
      <c r="H34" s="123" vm="1114">
        <v>6619037.3099999996</v>
      </c>
      <c r="I34" s="124" vm="393">
        <v>9474795.8499999978</v>
      </c>
      <c r="J34" s="138">
        <v>143.14462067898509</v>
      </c>
      <c r="K34" s="131">
        <v>0.54</v>
      </c>
      <c r="L34" s="132">
        <v>0.72</v>
      </c>
      <c r="M34" s="123" vm="1321">
        <v>6619037.3099999996</v>
      </c>
      <c r="N34" s="124" vm="457">
        <v>9474795.8499999978</v>
      </c>
      <c r="O34" s="138">
        <v>143.14462067898509</v>
      </c>
      <c r="P34" s="131">
        <v>0.13</v>
      </c>
      <c r="Q34" s="131">
        <v>0.2</v>
      </c>
    </row>
    <row r="35" spans="2:17" ht="23.55" customHeight="1" x14ac:dyDescent="0.3">
      <c r="B35" s="337" t="s" vm="23">
        <v>53</v>
      </c>
      <c r="C35" s="338">
        <v>161822099.03999996</v>
      </c>
      <c r="D35" s="339">
        <v>159699486.95999998</v>
      </c>
      <c r="E35" s="340">
        <v>98.688305186626394</v>
      </c>
      <c r="F35" s="341">
        <v>4.4000000000000004</v>
      </c>
      <c r="G35" s="342">
        <v>4.7300000000000004</v>
      </c>
      <c r="H35" s="338">
        <v>134215291.70999999</v>
      </c>
      <c r="I35" s="339">
        <v>129256339.09999999</v>
      </c>
      <c r="J35" s="340">
        <v>96.305225323568308</v>
      </c>
      <c r="K35" s="341">
        <v>10.85</v>
      </c>
      <c r="L35" s="342">
        <v>9.89</v>
      </c>
      <c r="M35" s="338">
        <v>296037390.74999994</v>
      </c>
      <c r="N35" s="339">
        <v>288955826.05999994</v>
      </c>
      <c r="O35" s="340">
        <v>97.607881669251611</v>
      </c>
      <c r="P35" s="341">
        <v>6.02</v>
      </c>
      <c r="Q35" s="341">
        <v>6.18</v>
      </c>
    </row>
    <row r="36" spans="2:17" ht="23.55" customHeight="1" thickBot="1" x14ac:dyDescent="0.35">
      <c r="B36" s="101" t="s" vm="168">
        <v>46</v>
      </c>
      <c r="C36" s="125" vm="1509">
        <v>0</v>
      </c>
      <c r="D36" s="126" vm="209">
        <v>0</v>
      </c>
      <c r="E36" s="139" t="s">
        <v>60</v>
      </c>
      <c r="F36" s="133">
        <v>0</v>
      </c>
      <c r="G36" s="134">
        <v>0</v>
      </c>
      <c r="H36" s="125" vm="1167">
        <v>7152027.8899999997</v>
      </c>
      <c r="I36" s="126" vm="207">
        <v>10389328.620000001</v>
      </c>
      <c r="J36" s="139">
        <v>145.26409543965022</v>
      </c>
      <c r="K36" s="133">
        <v>0.57999999999999996</v>
      </c>
      <c r="L36" s="134">
        <v>0.79</v>
      </c>
      <c r="M36" s="125" vm="1106">
        <v>7152027.8899999997</v>
      </c>
      <c r="N36" s="126" vm="219">
        <v>10389328.620000001</v>
      </c>
      <c r="O36" s="139">
        <v>145.26409543965022</v>
      </c>
      <c r="P36" s="133">
        <v>0.15</v>
      </c>
      <c r="Q36" s="133">
        <v>0.22</v>
      </c>
    </row>
    <row r="37" spans="2:17" ht="2.35" customHeight="1" x14ac:dyDescent="0.3">
      <c r="B37" s="97"/>
      <c r="C37" s="96"/>
      <c r="D37" s="96"/>
      <c r="E37" s="140"/>
      <c r="F37" s="135"/>
      <c r="G37" s="135"/>
      <c r="H37" s="142"/>
      <c r="I37" s="142"/>
      <c r="J37" s="140"/>
      <c r="K37" s="135"/>
      <c r="L37" s="135"/>
      <c r="M37" s="142"/>
      <c r="N37" s="142"/>
      <c r="O37" s="140"/>
      <c r="P37" s="135"/>
      <c r="Q37" s="135"/>
    </row>
    <row r="38" spans="2:17" ht="21.75" customHeight="1" x14ac:dyDescent="0.3">
      <c r="B38" s="98" t="s" vm="167">
        <v>61</v>
      </c>
      <c r="C38" s="127" vm="1508">
        <v>3678705881.2499986</v>
      </c>
      <c r="D38" s="127" vm="373">
        <v>3373505770.2200003</v>
      </c>
      <c r="E38" s="141">
        <v>91.703601187972836</v>
      </c>
      <c r="F38" s="136">
        <v>100.00000000000001</v>
      </c>
      <c r="G38" s="136">
        <v>100.00000000000001</v>
      </c>
      <c r="H38" s="127" vm="1422">
        <v>1237105891.3700004</v>
      </c>
      <c r="I38" s="127" vm="354">
        <v>1307108196.3699999</v>
      </c>
      <c r="J38" s="141">
        <v>105.65855400805482</v>
      </c>
      <c r="K38" s="136">
        <v>100</v>
      </c>
      <c r="L38" s="136">
        <v>100</v>
      </c>
      <c r="M38" s="127" vm="1563">
        <v>4915811772.619997</v>
      </c>
      <c r="N38" s="127" vm="372">
        <v>4680613966.5899992</v>
      </c>
      <c r="O38" s="141">
        <v>95.215483893423297</v>
      </c>
      <c r="P38" s="136">
        <v>100</v>
      </c>
      <c r="Q38" s="136">
        <v>99.999999999999972</v>
      </c>
    </row>
    <row r="39" spans="2:17" x14ac:dyDescent="0.3">
      <c r="B39" s="104"/>
      <c r="C39" s="65"/>
      <c r="D39" s="65"/>
      <c r="E39" s="66"/>
      <c r="F39" s="104"/>
      <c r="G39" s="104"/>
    </row>
    <row r="40" spans="2:17" x14ac:dyDescent="0.3">
      <c r="B40" s="104"/>
      <c r="C40" s="65"/>
      <c r="D40" s="65"/>
      <c r="E40" s="66"/>
      <c r="F40" s="104"/>
      <c r="G40" s="104"/>
    </row>
    <row r="41" spans="2:17" x14ac:dyDescent="0.3">
      <c r="B41" s="104"/>
      <c r="C41" s="65"/>
      <c r="D41" s="65"/>
      <c r="E41" s="66"/>
      <c r="F41" s="104"/>
      <c r="G41" s="104"/>
    </row>
  </sheetData>
  <sortState ref="B9:Q35">
    <sortCondition ref="B9:B35"/>
  </sortState>
  <mergeCells count="15">
    <mergeCell ref="A1:R1"/>
    <mergeCell ref="A2:R2"/>
    <mergeCell ref="F6:G6"/>
    <mergeCell ref="E6:E7"/>
    <mergeCell ref="C6:D6"/>
    <mergeCell ref="M5:Q5"/>
    <mergeCell ref="H5:L5"/>
    <mergeCell ref="C5:G5"/>
    <mergeCell ref="K6:L6"/>
    <mergeCell ref="M6:N6"/>
    <mergeCell ref="O6:O7"/>
    <mergeCell ref="P6:Q6"/>
    <mergeCell ref="J6:J7"/>
    <mergeCell ref="H6:I6"/>
    <mergeCell ref="B5:B7"/>
  </mergeCells>
  <conditionalFormatting sqref="U9:U1048576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{0C430695-11C9-483C-ABE6-D4564109D5D1}</x14:id>
        </ext>
      </extLst>
    </cfRule>
  </conditionalFormatting>
  <conditionalFormatting sqref="V9:V1048576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{1B5C341E-EA11-4EE8-B35C-4D991B2D10BF}</x14:id>
        </ext>
      </extLst>
    </cfRule>
  </conditionalFormatting>
  <conditionalFormatting sqref="M1:M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{E618F87C-5897-46F4-8A15-4D003FFA3A58}</x14:id>
        </ext>
      </extLst>
    </cfRule>
  </conditionalFormatting>
  <conditionalFormatting sqref="N1:N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{C7361D8F-E6CA-4FAB-AF69-FBFCAD78DDFA}</x14:id>
        </ext>
      </extLst>
    </cfRule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scale="7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430695-11C9-483C-ABE6-D4564109D5D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U9:U1048576</xm:sqref>
        </x14:conditionalFormatting>
        <x14:conditionalFormatting xmlns:xm="http://schemas.microsoft.com/office/excel/2006/main">
          <x14:cfRule type="dataBar" id="{1B5C341E-EA11-4EE8-B35C-4D991B2D10B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V9:V1048576</xm:sqref>
        </x14:conditionalFormatting>
        <x14:conditionalFormatting xmlns:xm="http://schemas.microsoft.com/office/excel/2006/main">
          <x14:cfRule type="dataBar" id="{E618F87C-5897-46F4-8A15-4D003FFA3A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M1:M8</xm:sqref>
        </x14:conditionalFormatting>
        <x14:conditionalFormatting xmlns:xm="http://schemas.microsoft.com/office/excel/2006/main">
          <x14:cfRule type="dataBar" id="{C7361D8F-E6CA-4FAB-AF69-FBFCAD78DDF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N1:N8</xm:sqref>
        </x14:conditionalFormatting>
        <x14:conditionalFormatting xmlns:xm="http://schemas.microsoft.com/office/excel/2006/main">
          <x14:cfRule type="iconSet" priority="25" id="{3D88E064-D5C5-4B92-A07D-F520AD6E8B3D}">
            <x14:iconSet iconSet="3Triangles">
              <x14:cfvo type="percent">
                <xm:f>0</xm:f>
              </x14:cfvo>
              <x14:cfvo type="num">
                <xm:f>95</xm:f>
              </x14:cfvo>
              <x14:cfvo type="num">
                <xm:f>100</xm:f>
              </x14:cfvo>
            </x14:iconSet>
          </x14:cfRule>
          <xm:sqref>W9:W1048576</xm:sqref>
        </x14:conditionalFormatting>
        <x14:conditionalFormatting xmlns:xm="http://schemas.microsoft.com/office/excel/2006/main">
          <x14:cfRule type="iconSet" priority="3" id="{B6BD1FCB-D337-443A-A23A-4A5660B78559}">
            <x14:iconSet iconSet="3Triangles">
              <x14:cfvo type="percent">
                <xm:f>0</xm:f>
              </x14:cfvo>
              <x14:cfvo type="num">
                <xm:f>95</xm:f>
              </x14:cfvo>
              <x14:cfvo type="num">
                <xm:f>100</xm:f>
              </x14:cfvo>
            </x14:iconSet>
          </x14:cfRule>
          <xm:sqref>O1:O8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6" tint="0.39997558519241921"/>
    <pageSetUpPr fitToPage="1"/>
  </sheetPr>
  <dimension ref="A1:U41"/>
  <sheetViews>
    <sheetView showGridLines="0" zoomScaleNormal="100" workbookViewId="0">
      <selection activeCell="A6" sqref="A6:E6"/>
    </sheetView>
  </sheetViews>
  <sheetFormatPr defaultColWidth="9.296875" defaultRowHeight="14.4" x14ac:dyDescent="0.3"/>
  <cols>
    <col min="1" max="1" width="2.69921875" style="5" customWidth="1"/>
    <col min="2" max="2" width="47.3984375" style="5" customWidth="1"/>
    <col min="3" max="3" width="16.69921875" style="5" bestFit="1" customWidth="1"/>
    <col min="4" max="4" width="11.296875" style="5" bestFit="1" customWidth="1"/>
    <col min="5" max="5" width="16.69921875" style="5" bestFit="1" customWidth="1"/>
    <col min="6" max="6" width="11.296875" style="5" bestFit="1" customWidth="1"/>
    <col min="7" max="7" width="11.59765625" style="64" bestFit="1" customWidth="1"/>
    <col min="8" max="8" width="13.59765625" style="5" bestFit="1" customWidth="1"/>
    <col min="9" max="9" width="12.296875" style="5" bestFit="1" customWidth="1"/>
    <col min="10" max="10" width="13.59765625" style="5" bestFit="1" customWidth="1"/>
    <col min="11" max="11" width="12.296875" style="5" bestFit="1" customWidth="1"/>
    <col min="12" max="12" width="11.59765625" style="64" customWidth="1"/>
    <col min="13" max="16384" width="9.296875" style="5"/>
  </cols>
  <sheetData>
    <row r="1" spans="1:21" s="16" customFormat="1" ht="58.85" customHeight="1" x14ac:dyDescent="0.3">
      <c r="A1" s="378" t="s">
        <v>113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</row>
    <row r="2" spans="1:21" s="16" customFormat="1" ht="13.15" x14ac:dyDescent="0.35">
      <c r="A2" s="354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</row>
    <row r="3" spans="1:21" ht="21.75" customHeight="1" x14ac:dyDescent="0.35"/>
    <row r="4" spans="1:21" ht="4.8499999999999996" customHeight="1" thickBot="1" x14ac:dyDescent="0.4"/>
    <row r="5" spans="1:21" s="56" customFormat="1" ht="14.95" customHeight="1" x14ac:dyDescent="0.3">
      <c r="B5" s="373" t="s">
        <v>31</v>
      </c>
      <c r="C5" s="371" t="s">
        <v>24</v>
      </c>
      <c r="D5" s="371"/>
      <c r="E5" s="371"/>
      <c r="F5" s="371"/>
      <c r="G5" s="371"/>
      <c r="H5" s="371" t="s">
        <v>28</v>
      </c>
      <c r="I5" s="371"/>
      <c r="J5" s="371"/>
      <c r="K5" s="371"/>
      <c r="L5" s="372"/>
    </row>
    <row r="6" spans="1:21" s="57" customFormat="1" ht="14.95" thickBot="1" x14ac:dyDescent="0.35">
      <c r="B6" s="374"/>
      <c r="C6" s="3" t="s">
        <v>58</v>
      </c>
      <c r="D6" s="3" t="s">
        <v>25</v>
      </c>
      <c r="E6" s="3" t="s">
        <v>59</v>
      </c>
      <c r="F6" s="3" t="s">
        <v>25</v>
      </c>
      <c r="G6" s="22" t="s">
        <v>57</v>
      </c>
      <c r="H6" s="3" t="s">
        <v>58</v>
      </c>
      <c r="I6" s="3" t="s">
        <v>25</v>
      </c>
      <c r="J6" s="3" t="s">
        <v>59</v>
      </c>
      <c r="K6" s="3" t="s">
        <v>25</v>
      </c>
      <c r="L6" s="24" t="s">
        <v>57</v>
      </c>
    </row>
    <row r="7" spans="1:21" s="58" customFormat="1" ht="3.05" customHeight="1" x14ac:dyDescent="0.3">
      <c r="C7" s="57"/>
      <c r="D7" s="57"/>
      <c r="E7" s="57"/>
      <c r="F7" s="57"/>
      <c r="G7" s="59"/>
      <c r="H7" s="57"/>
      <c r="I7" s="57"/>
      <c r="J7" s="57"/>
      <c r="K7" s="57"/>
      <c r="L7" s="59"/>
      <c r="M7" s="57"/>
      <c r="N7" s="57"/>
      <c r="O7" s="57"/>
      <c r="P7" s="57"/>
      <c r="Q7" s="57"/>
    </row>
    <row r="8" spans="1:21" s="16" customFormat="1" ht="37.549999999999997" customHeight="1" x14ac:dyDescent="0.3">
      <c r="B8" s="8" t="s" vm="73">
        <v>92</v>
      </c>
      <c r="C8" s="239" vm="1447">
        <v>2990749.2399999998</v>
      </c>
      <c r="D8" s="218">
        <v>3.75</v>
      </c>
      <c r="E8" s="239" vm="1234">
        <v>4287625.7699999996</v>
      </c>
      <c r="F8" s="219">
        <v>4.32</v>
      </c>
      <c r="G8" s="296">
        <v>143.36293102259552</v>
      </c>
      <c r="H8" s="280" vm="1575">
        <v>46</v>
      </c>
      <c r="I8" s="285">
        <v>0.2</v>
      </c>
      <c r="J8" s="239" vm="1281">
        <v>58</v>
      </c>
      <c r="K8" s="285">
        <v>0.23</v>
      </c>
      <c r="L8" s="212">
        <v>126.08695652173914</v>
      </c>
    </row>
    <row r="9" spans="1:21" s="16" customFormat="1" ht="37.549999999999997" customHeight="1" x14ac:dyDescent="0.3">
      <c r="B9" s="8" t="s" vm="51">
        <v>93</v>
      </c>
      <c r="C9" s="239" vm="1498">
        <v>73739108.580000013</v>
      </c>
      <c r="D9" s="218">
        <v>92.38</v>
      </c>
      <c r="E9" s="239" vm="688">
        <v>92675720.060000002</v>
      </c>
      <c r="F9" s="219">
        <v>93.43</v>
      </c>
      <c r="G9" s="296">
        <v>125.68055383996884</v>
      </c>
      <c r="H9" s="280" vm="634">
        <v>22556</v>
      </c>
      <c r="I9" s="285">
        <v>97.8</v>
      </c>
      <c r="J9" s="239" vm="1260">
        <v>24728</v>
      </c>
      <c r="K9" s="285">
        <v>98.56</v>
      </c>
      <c r="L9" s="212">
        <v>109.62936690902643</v>
      </c>
    </row>
    <row r="10" spans="1:21" s="16" customFormat="1" ht="37.549999999999997" customHeight="1" x14ac:dyDescent="0.3">
      <c r="B10" s="8" t="s" vm="120">
        <v>94</v>
      </c>
      <c r="C10" s="239" vm="1649">
        <v>3089020.94</v>
      </c>
      <c r="D10" s="218">
        <v>3.87</v>
      </c>
      <c r="E10" s="239" vm="1650">
        <v>2232292.59</v>
      </c>
      <c r="F10" s="219">
        <v>2.25</v>
      </c>
      <c r="G10" s="296">
        <v>72.265375773075846</v>
      </c>
      <c r="H10" s="280" vm="1648">
        <v>462</v>
      </c>
      <c r="I10" s="285">
        <v>2</v>
      </c>
      <c r="J10" s="239" vm="1452">
        <v>304</v>
      </c>
      <c r="K10" s="285">
        <v>1.21</v>
      </c>
      <c r="L10" s="212">
        <v>65.800865800865807</v>
      </c>
    </row>
    <row r="11" spans="1:21" s="58" customFormat="1" ht="3.05" customHeight="1" thickBot="1" x14ac:dyDescent="0.35">
      <c r="B11" s="72"/>
      <c r="C11" s="239"/>
      <c r="D11" s="73"/>
      <c r="E11" s="239"/>
      <c r="F11" s="228"/>
      <c r="G11" s="311"/>
      <c r="H11" s="280"/>
      <c r="I11" s="289"/>
      <c r="J11" s="239"/>
      <c r="K11" s="289"/>
      <c r="L11" s="212"/>
      <c r="M11" s="73"/>
      <c r="N11" s="73"/>
      <c r="O11" s="73"/>
      <c r="P11" s="73"/>
      <c r="Q11" s="57"/>
      <c r="R11" s="57"/>
      <c r="S11" s="57"/>
      <c r="T11" s="57"/>
      <c r="U11" s="57"/>
    </row>
    <row r="12" spans="1:21" ht="37.549999999999997" customHeight="1" thickBot="1" x14ac:dyDescent="0.35">
      <c r="B12" s="12" t="s" vm="38">
        <v>95</v>
      </c>
      <c r="C12" s="309" vm="1612">
        <v>79818878.76000002</v>
      </c>
      <c r="D12" s="308">
        <v>100</v>
      </c>
      <c r="E12" s="309" vm="1241">
        <v>99195638.420000017</v>
      </c>
      <c r="F12" s="315">
        <v>100</v>
      </c>
      <c r="G12" s="317">
        <v>124.27591061290421</v>
      </c>
      <c r="H12" s="309" vm="1778">
        <v>23064</v>
      </c>
      <c r="I12" s="308">
        <v>100</v>
      </c>
      <c r="J12" s="309" vm="1092">
        <v>25090</v>
      </c>
      <c r="K12" s="308">
        <v>100</v>
      </c>
      <c r="L12" s="318">
        <v>108.7842525147416</v>
      </c>
    </row>
    <row r="13" spans="1:21" s="58" customFormat="1" ht="3.05" customHeight="1" x14ac:dyDescent="0.3">
      <c r="B13" s="72"/>
      <c r="C13" s="239"/>
      <c r="D13" s="289"/>
      <c r="E13" s="239"/>
      <c r="F13" s="228"/>
      <c r="G13" s="311"/>
      <c r="H13" s="280"/>
      <c r="I13" s="289"/>
      <c r="J13" s="239"/>
      <c r="K13" s="289"/>
      <c r="L13" s="212"/>
      <c r="M13" s="73"/>
      <c r="N13" s="73"/>
      <c r="O13" s="73"/>
      <c r="P13" s="73"/>
      <c r="Q13" s="57"/>
      <c r="R13" s="57"/>
      <c r="S13" s="57"/>
      <c r="T13" s="57"/>
      <c r="U13" s="57"/>
    </row>
    <row r="14" spans="1:21" s="16" customFormat="1" ht="35.450000000000003" customHeight="1" x14ac:dyDescent="0.3">
      <c r="B14" s="8" t="s" vm="72">
        <v>96</v>
      </c>
      <c r="C14" s="239" vm="1657">
        <v>807481.45</v>
      </c>
      <c r="D14" s="285">
        <v>28.41</v>
      </c>
      <c r="E14" s="239" vm="1537">
        <v>855594.89</v>
      </c>
      <c r="F14" s="219">
        <v>26.93</v>
      </c>
      <c r="G14" s="296">
        <v>105.95845762153422</v>
      </c>
      <c r="H14" s="280" vm="1656">
        <v>340</v>
      </c>
      <c r="I14" s="285">
        <v>80.19</v>
      </c>
      <c r="J14" s="239" vm="1655">
        <v>329</v>
      </c>
      <c r="K14" s="285">
        <v>74.27</v>
      </c>
      <c r="L14" s="212">
        <v>96.764705882352942</v>
      </c>
    </row>
    <row r="15" spans="1:21" s="16" customFormat="1" ht="35.450000000000003" customHeight="1" x14ac:dyDescent="0.3">
      <c r="B15" s="8" t="s" vm="50">
        <v>97</v>
      </c>
      <c r="C15" s="239" vm="761">
        <v>2034379.9799999997</v>
      </c>
      <c r="D15" s="285">
        <v>71.59</v>
      </c>
      <c r="E15" s="239" vm="920">
        <v>2321674.58</v>
      </c>
      <c r="F15" s="219">
        <v>73.069999999999993</v>
      </c>
      <c r="G15" s="296">
        <v>114.12197341816155</v>
      </c>
      <c r="H15" s="280" vm="1261">
        <v>84</v>
      </c>
      <c r="I15" s="285">
        <v>19.809999999999999</v>
      </c>
      <c r="J15" s="239" vm="1059">
        <v>114</v>
      </c>
      <c r="K15" s="285">
        <v>25.73</v>
      </c>
      <c r="L15" s="212">
        <v>135.71428571428572</v>
      </c>
    </row>
    <row r="16" spans="1:21" ht="3.75" customHeight="1" thickBot="1" x14ac:dyDescent="0.35">
      <c r="B16" s="26"/>
      <c r="C16" s="239"/>
      <c r="D16" s="285"/>
      <c r="E16" s="239"/>
      <c r="F16" s="316"/>
      <c r="G16" s="296"/>
      <c r="H16" s="280"/>
      <c r="I16" s="310"/>
      <c r="J16" s="239"/>
      <c r="K16" s="310"/>
      <c r="L16" s="212"/>
    </row>
    <row r="17" spans="2:21" ht="37.549999999999997" customHeight="1" thickBot="1" x14ac:dyDescent="0.35">
      <c r="B17" s="12" t="s" vm="29">
        <v>98</v>
      </c>
      <c r="C17" s="309" vm="706">
        <v>2841861.4299999997</v>
      </c>
      <c r="D17" s="308">
        <v>100</v>
      </c>
      <c r="E17" s="309" vm="1488">
        <v>3177269.4700000007</v>
      </c>
      <c r="F17" s="315">
        <v>100</v>
      </c>
      <c r="G17" s="317">
        <v>111.80240656561502</v>
      </c>
      <c r="H17" s="309" vm="1453">
        <v>424</v>
      </c>
      <c r="I17" s="308">
        <v>100</v>
      </c>
      <c r="J17" s="309" vm="909">
        <v>443</v>
      </c>
      <c r="K17" s="308">
        <v>100</v>
      </c>
      <c r="L17" s="318">
        <v>104.48113207547169</v>
      </c>
    </row>
    <row r="18" spans="2:21" ht="4.8499999999999996" customHeight="1" x14ac:dyDescent="0.3">
      <c r="B18" s="31"/>
      <c r="C18" s="239"/>
      <c r="D18" s="284"/>
      <c r="E18" s="239"/>
      <c r="F18" s="262"/>
      <c r="G18" s="296"/>
      <c r="H18" s="280"/>
      <c r="I18" s="284"/>
      <c r="J18" s="239"/>
      <c r="K18" s="284"/>
      <c r="L18" s="212"/>
    </row>
    <row r="19" spans="2:21" ht="38.25" customHeight="1" x14ac:dyDescent="0.3">
      <c r="B19" s="8" t="s" vm="98">
        <v>99</v>
      </c>
      <c r="C19" s="239" vm="1739">
        <v>23919115.549999997</v>
      </c>
      <c r="D19" s="285">
        <v>49.92</v>
      </c>
      <c r="E19" s="239" vm="1740">
        <v>21719991.669999998</v>
      </c>
      <c r="F19" s="219">
        <v>43.2</v>
      </c>
      <c r="G19" s="296">
        <v>90.805998343028207</v>
      </c>
      <c r="H19" s="280" vm="1742">
        <v>1428</v>
      </c>
      <c r="I19" s="285">
        <v>7.84</v>
      </c>
      <c r="J19" s="239" vm="1741">
        <v>1988</v>
      </c>
      <c r="K19" s="285">
        <v>2.25</v>
      </c>
      <c r="L19" s="212">
        <v>139.21568627450981</v>
      </c>
    </row>
    <row r="20" spans="2:21" ht="38.25" customHeight="1" x14ac:dyDescent="0.3">
      <c r="B20" s="8" t="s" vm="71">
        <v>100</v>
      </c>
      <c r="C20" s="239" vm="510">
        <v>1091803.03</v>
      </c>
      <c r="D20" s="285">
        <v>2.2799999999999998</v>
      </c>
      <c r="E20" s="239" vm="1411">
        <v>1192659.3400000001</v>
      </c>
      <c r="F20" s="219">
        <v>2.37</v>
      </c>
      <c r="G20" s="296">
        <v>109.23759205907315</v>
      </c>
      <c r="H20" s="280" vm="1386">
        <v>34</v>
      </c>
      <c r="I20" s="285">
        <v>0.19</v>
      </c>
      <c r="J20" s="239" vm="501">
        <v>80</v>
      </c>
      <c r="K20" s="285">
        <v>0.09</v>
      </c>
      <c r="L20" s="212">
        <v>235.29411764705884</v>
      </c>
    </row>
    <row r="21" spans="2:21" ht="38.25" customHeight="1" x14ac:dyDescent="0.3">
      <c r="B21" s="8" t="s" vm="49">
        <v>101</v>
      </c>
      <c r="C21" s="239" vm="1008">
        <v>527749.98</v>
      </c>
      <c r="D21" s="285">
        <v>1.1000000000000001</v>
      </c>
      <c r="E21" s="239" vm="564">
        <v>0</v>
      </c>
      <c r="F21" s="219">
        <v>0</v>
      </c>
      <c r="G21" s="296" t="s">
        <v>60</v>
      </c>
      <c r="H21" s="280" vm="533">
        <v>12</v>
      </c>
      <c r="I21" s="285">
        <v>7.0000000000000007E-2</v>
      </c>
      <c r="J21" s="239" vm="568">
        <v>0</v>
      </c>
      <c r="K21" s="285">
        <v>0</v>
      </c>
      <c r="L21" s="210" t="s">
        <v>60</v>
      </c>
    </row>
    <row r="22" spans="2:21" ht="37.549999999999997" customHeight="1" x14ac:dyDescent="0.3">
      <c r="B22" s="8" t="s" vm="119">
        <v>102</v>
      </c>
      <c r="C22" s="239" vm="818">
        <v>402853.17</v>
      </c>
      <c r="D22" s="285">
        <v>0.84</v>
      </c>
      <c r="E22" s="239" vm="691">
        <v>361366.92000000004</v>
      </c>
      <c r="F22" s="219">
        <v>0.72</v>
      </c>
      <c r="G22" s="296">
        <v>89.701893123988583</v>
      </c>
      <c r="H22" s="280" vm="719">
        <v>37</v>
      </c>
      <c r="I22" s="285">
        <v>0.2</v>
      </c>
      <c r="J22" s="239" vm="1262">
        <v>34</v>
      </c>
      <c r="K22" s="285">
        <v>0.04</v>
      </c>
      <c r="L22" s="212">
        <v>91.891891891891902</v>
      </c>
    </row>
    <row r="23" spans="2:21" ht="36" customHeight="1" x14ac:dyDescent="0.3">
      <c r="B23" s="8" t="s" vm="97">
        <v>103</v>
      </c>
      <c r="C23" s="239" vm="1546">
        <v>2186890.56</v>
      </c>
      <c r="D23" s="285">
        <v>4.5599999999999996</v>
      </c>
      <c r="E23" s="239" vm="651">
        <v>2367142.2000000002</v>
      </c>
      <c r="F23" s="219">
        <v>4.71</v>
      </c>
      <c r="G23" s="296">
        <v>108.24237130549415</v>
      </c>
      <c r="H23" s="280" vm="855">
        <v>12057</v>
      </c>
      <c r="I23" s="285">
        <v>66.180000000000007</v>
      </c>
      <c r="J23" s="239" vm="1407">
        <v>12796</v>
      </c>
      <c r="K23" s="285">
        <v>14.52</v>
      </c>
      <c r="L23" s="212">
        <v>106.12921954051589</v>
      </c>
    </row>
    <row r="24" spans="2:21" s="16" customFormat="1" ht="31.85" customHeight="1" x14ac:dyDescent="0.3">
      <c r="B24" s="8" t="s" vm="70">
        <v>104</v>
      </c>
      <c r="C24" s="239" vm="1444">
        <v>19790648.539999999</v>
      </c>
      <c r="D24" s="285">
        <v>41.3</v>
      </c>
      <c r="E24" s="239" vm="1712">
        <v>24639046.280000001</v>
      </c>
      <c r="F24" s="219">
        <v>49</v>
      </c>
      <c r="G24" s="296">
        <v>124.49842778118479</v>
      </c>
      <c r="H24" s="280" vm="1381">
        <v>4650</v>
      </c>
      <c r="I24" s="285">
        <v>25.52</v>
      </c>
      <c r="J24" s="239" vm="1711">
        <v>73237</v>
      </c>
      <c r="K24" s="285">
        <v>83.1</v>
      </c>
      <c r="L24" s="212">
        <v>1574.989247311828</v>
      </c>
    </row>
    <row r="25" spans="2:21" s="58" customFormat="1" ht="3.75" customHeight="1" thickBot="1" x14ac:dyDescent="0.35">
      <c r="C25" s="239"/>
      <c r="D25" s="285"/>
      <c r="E25" s="239"/>
      <c r="F25" s="219"/>
      <c r="G25" s="296"/>
      <c r="H25" s="280"/>
      <c r="I25" s="285"/>
      <c r="J25" s="239"/>
      <c r="K25" s="285"/>
      <c r="L25" s="212"/>
      <c r="M25" s="73"/>
      <c r="N25" s="73"/>
      <c r="O25" s="73"/>
      <c r="P25" s="73"/>
      <c r="Q25" s="57"/>
      <c r="R25" s="57"/>
      <c r="S25" s="57"/>
      <c r="T25" s="57"/>
      <c r="U25" s="57"/>
    </row>
    <row r="26" spans="2:21" ht="37.549999999999997" customHeight="1" thickBot="1" x14ac:dyDescent="0.35">
      <c r="B26" s="12" t="s" vm="45">
        <v>105</v>
      </c>
      <c r="C26" s="309" vm="1548">
        <v>47919060.829999998</v>
      </c>
      <c r="D26" s="308">
        <v>100</v>
      </c>
      <c r="E26" s="309" vm="863">
        <v>50280206.410000004</v>
      </c>
      <c r="F26" s="315">
        <v>100</v>
      </c>
      <c r="G26" s="317">
        <v>104.92736197058727</v>
      </c>
      <c r="H26" s="309" vm="811">
        <v>18218</v>
      </c>
      <c r="I26" s="308">
        <v>100</v>
      </c>
      <c r="J26" s="309" vm="1004">
        <v>88135</v>
      </c>
      <c r="K26" s="308">
        <v>100</v>
      </c>
      <c r="L26" s="318">
        <v>483.77977824129982</v>
      </c>
    </row>
    <row r="27" spans="2:21" s="58" customFormat="1" ht="3.75" customHeight="1" x14ac:dyDescent="0.3">
      <c r="C27" s="239"/>
      <c r="D27" s="285"/>
      <c r="E27" s="239"/>
      <c r="F27" s="219"/>
      <c r="G27" s="296"/>
      <c r="H27" s="280"/>
      <c r="I27" s="285"/>
      <c r="J27" s="239"/>
      <c r="K27" s="285"/>
      <c r="L27" s="212"/>
      <c r="M27" s="73"/>
      <c r="N27" s="73"/>
      <c r="O27" s="73"/>
      <c r="P27" s="73"/>
      <c r="Q27" s="57"/>
      <c r="R27" s="57"/>
      <c r="S27" s="57"/>
      <c r="T27" s="57"/>
      <c r="U27" s="57"/>
    </row>
    <row r="28" spans="2:21" s="16" customFormat="1" ht="31.85" customHeight="1" x14ac:dyDescent="0.3">
      <c r="B28" s="8" t="s" vm="118">
        <v>106</v>
      </c>
      <c r="C28" s="239" vm="1700">
        <v>1334500.97</v>
      </c>
      <c r="D28" s="285">
        <v>100</v>
      </c>
      <c r="E28" s="239" vm="1773">
        <v>1241430.49</v>
      </c>
      <c r="F28" s="219">
        <v>100</v>
      </c>
      <c r="G28" s="296">
        <v>93.025821479919941</v>
      </c>
      <c r="H28" s="280" vm="1699">
        <v>2920</v>
      </c>
      <c r="I28" s="285">
        <v>100</v>
      </c>
      <c r="J28" s="239" vm="1701">
        <v>3412</v>
      </c>
      <c r="K28" s="285">
        <v>100</v>
      </c>
      <c r="L28" s="212">
        <v>116.84931506849314</v>
      </c>
    </row>
    <row r="29" spans="2:21" s="58" customFormat="1" ht="3.75" customHeight="1" thickBot="1" x14ac:dyDescent="0.35">
      <c r="C29" s="239"/>
      <c r="D29" s="285"/>
      <c r="E29" s="239"/>
      <c r="F29" s="219"/>
      <c r="G29" s="296"/>
      <c r="H29" s="280"/>
      <c r="I29" s="285"/>
      <c r="J29" s="239"/>
      <c r="K29" s="285"/>
      <c r="L29" s="212"/>
      <c r="M29" s="73"/>
      <c r="N29" s="73"/>
      <c r="O29" s="73"/>
      <c r="P29" s="73"/>
      <c r="Q29" s="57"/>
      <c r="R29" s="57"/>
      <c r="S29" s="57"/>
      <c r="T29" s="57"/>
      <c r="U29" s="57"/>
    </row>
    <row r="30" spans="2:21" ht="37.549999999999997" customHeight="1" thickBot="1" x14ac:dyDescent="0.35">
      <c r="B30" s="12" t="s" vm="42">
        <v>107</v>
      </c>
      <c r="C30" s="309" vm="779">
        <v>1334500.97</v>
      </c>
      <c r="D30" s="308">
        <v>100</v>
      </c>
      <c r="E30" s="309" vm="975">
        <v>1241430.49</v>
      </c>
      <c r="F30" s="315">
        <v>100</v>
      </c>
      <c r="G30" s="317">
        <v>93.025821479919941</v>
      </c>
      <c r="H30" s="309" vm="1418">
        <v>2920</v>
      </c>
      <c r="I30" s="308">
        <v>100</v>
      </c>
      <c r="J30" s="309" vm="752">
        <v>3412</v>
      </c>
      <c r="K30" s="308">
        <v>100</v>
      </c>
      <c r="L30" s="318">
        <v>116.84931506849314</v>
      </c>
    </row>
    <row r="31" spans="2:21" s="58" customFormat="1" ht="3.75" customHeight="1" x14ac:dyDescent="0.3">
      <c r="B31" s="72"/>
      <c r="C31" s="239"/>
      <c r="D31" s="289"/>
      <c r="E31" s="239"/>
      <c r="F31" s="228"/>
      <c r="G31" s="210"/>
      <c r="H31" s="280"/>
      <c r="I31" s="289"/>
      <c r="J31" s="239"/>
      <c r="K31" s="289"/>
      <c r="L31" s="212"/>
      <c r="M31" s="73"/>
      <c r="N31" s="73"/>
      <c r="O31" s="73"/>
      <c r="P31" s="73"/>
      <c r="Q31" s="57"/>
      <c r="R31" s="57"/>
      <c r="S31" s="57"/>
      <c r="T31" s="57"/>
      <c r="U31" s="57"/>
    </row>
    <row r="32" spans="2:21" s="16" customFormat="1" ht="37.549999999999997" customHeight="1" x14ac:dyDescent="0.3">
      <c r="B32" s="8" t="s" vm="69">
        <v>108</v>
      </c>
      <c r="C32" s="239" vm="1135">
        <v>667501.77</v>
      </c>
      <c r="D32" s="285">
        <v>2.2400000000000002</v>
      </c>
      <c r="E32" s="239" vm="917">
        <v>497454.37</v>
      </c>
      <c r="F32" s="219">
        <v>1.79</v>
      </c>
      <c r="G32" s="296">
        <v>74.524801634608394</v>
      </c>
      <c r="H32" s="280" vm="1541">
        <v>6930</v>
      </c>
      <c r="I32" s="285">
        <v>5.04</v>
      </c>
      <c r="J32" s="239" vm="605">
        <v>5228</v>
      </c>
      <c r="K32" s="285">
        <v>3.73</v>
      </c>
      <c r="L32" s="212">
        <v>75.440115440115434</v>
      </c>
    </row>
    <row r="33" spans="2:21" s="16" customFormat="1" ht="37.549999999999997" customHeight="1" x14ac:dyDescent="0.3">
      <c r="B33" s="8" t="s" vm="48">
        <v>109</v>
      </c>
      <c r="C33" s="239" vm="1322">
        <v>17828225.379999999</v>
      </c>
      <c r="D33" s="285">
        <v>59.82</v>
      </c>
      <c r="E33" s="239" vm="813">
        <v>16041624.43</v>
      </c>
      <c r="F33" s="219">
        <v>57.72</v>
      </c>
      <c r="G33" s="296">
        <v>89.978806572614687</v>
      </c>
      <c r="H33" s="280" vm="869">
        <v>74975</v>
      </c>
      <c r="I33" s="285">
        <v>54.44</v>
      </c>
      <c r="J33" s="239" vm="839">
        <v>60975</v>
      </c>
      <c r="K33" s="285">
        <v>43.57</v>
      </c>
      <c r="L33" s="212">
        <v>81.327109036345448</v>
      </c>
    </row>
    <row r="34" spans="2:21" s="16" customFormat="1" ht="37.549999999999997" customHeight="1" x14ac:dyDescent="0.3">
      <c r="B34" s="8" t="s" vm="117">
        <v>110</v>
      </c>
      <c r="C34" s="239" vm="1010">
        <v>7094138.1399999997</v>
      </c>
      <c r="D34" s="285">
        <v>23.8</v>
      </c>
      <c r="E34" s="239" vm="542">
        <v>7224559.2300000004</v>
      </c>
      <c r="F34" s="219">
        <v>26</v>
      </c>
      <c r="G34" s="296">
        <v>101.83843459806099</v>
      </c>
      <c r="H34" s="280" vm="525">
        <v>53564</v>
      </c>
      <c r="I34" s="285">
        <v>38.89</v>
      </c>
      <c r="J34" s="239" vm="1310">
        <v>72101</v>
      </c>
      <c r="K34" s="285">
        <v>51.52</v>
      </c>
      <c r="L34" s="212">
        <v>134.60719886490926</v>
      </c>
    </row>
    <row r="35" spans="2:21" s="16" customFormat="1" ht="37.549999999999997" customHeight="1" x14ac:dyDescent="0.3">
      <c r="B35" s="8" t="s" vm="96">
        <v>111</v>
      </c>
      <c r="C35" s="239" vm="1374">
        <v>4215685.3599999994</v>
      </c>
      <c r="D35" s="285">
        <v>14.14</v>
      </c>
      <c r="E35" s="239" vm="1128">
        <v>4025982.5500000003</v>
      </c>
      <c r="F35" s="219">
        <v>14.49</v>
      </c>
      <c r="G35" s="296">
        <v>95.500071902899336</v>
      </c>
      <c r="H35" s="280" vm="1335">
        <v>2246</v>
      </c>
      <c r="I35" s="285">
        <v>1.63</v>
      </c>
      <c r="J35" s="239" vm="1522">
        <v>1650</v>
      </c>
      <c r="K35" s="285">
        <v>1.18</v>
      </c>
      <c r="L35" s="212">
        <v>73.463935886019598</v>
      </c>
    </row>
    <row r="36" spans="2:21" s="58" customFormat="1" ht="3.05" customHeight="1" thickBot="1" x14ac:dyDescent="0.35">
      <c r="B36" s="72"/>
      <c r="C36" s="239"/>
      <c r="D36" s="289"/>
      <c r="E36" s="239"/>
      <c r="F36" s="219"/>
      <c r="G36" s="311"/>
      <c r="H36" s="280"/>
      <c r="I36" s="285"/>
      <c r="J36" s="239"/>
      <c r="K36" s="285"/>
      <c r="L36" s="212"/>
      <c r="M36" s="73"/>
      <c r="N36" s="73"/>
      <c r="O36" s="73"/>
      <c r="P36" s="73"/>
      <c r="Q36" s="57"/>
      <c r="R36" s="57"/>
      <c r="S36" s="57"/>
      <c r="T36" s="57"/>
      <c r="U36" s="57"/>
    </row>
    <row r="37" spans="2:21" ht="37.549999999999997" customHeight="1" thickBot="1" x14ac:dyDescent="0.35">
      <c r="B37" s="12" t="s" vm="37">
        <v>112</v>
      </c>
      <c r="C37" s="309" vm="1512">
        <v>29805550.649999991</v>
      </c>
      <c r="D37" s="308">
        <v>100</v>
      </c>
      <c r="E37" s="309" vm="1570">
        <v>27789620.580000002</v>
      </c>
      <c r="F37" s="315">
        <v>99.999999999999986</v>
      </c>
      <c r="G37" s="317">
        <v>93.236393805728966</v>
      </c>
      <c r="H37" s="309" vm="1015">
        <v>137715</v>
      </c>
      <c r="I37" s="308">
        <v>100</v>
      </c>
      <c r="J37" s="309" vm="1376">
        <v>139954</v>
      </c>
      <c r="K37" s="308">
        <v>100</v>
      </c>
      <c r="L37" s="318">
        <v>101.62582144283483</v>
      </c>
    </row>
    <row r="38" spans="2:21" s="58" customFormat="1" ht="3.05" customHeight="1" x14ac:dyDescent="0.3">
      <c r="B38" s="72"/>
      <c r="C38" s="9"/>
      <c r="D38" s="289"/>
      <c r="E38" s="9" t="s">
        <v>114</v>
      </c>
      <c r="F38" s="228"/>
      <c r="G38" s="311"/>
      <c r="H38" s="36"/>
      <c r="I38" s="289"/>
      <c r="J38" s="11" t="s">
        <v>114</v>
      </c>
      <c r="K38" s="289"/>
      <c r="L38" s="23"/>
      <c r="M38" s="73"/>
      <c r="N38" s="73"/>
      <c r="O38" s="73"/>
      <c r="P38" s="73"/>
      <c r="Q38" s="57"/>
      <c r="R38" s="57"/>
      <c r="S38" s="57"/>
      <c r="T38" s="57"/>
      <c r="U38" s="57"/>
    </row>
    <row r="39" spans="2:21" ht="23.3" customHeight="1" x14ac:dyDescent="0.3">
      <c r="B39" s="25" t="s">
        <v>41</v>
      </c>
      <c r="C39" s="248">
        <v>161719852.64000002</v>
      </c>
      <c r="D39" s="290"/>
      <c r="E39" s="248">
        <v>181684165.37000003</v>
      </c>
      <c r="F39" s="269"/>
      <c r="G39" s="252">
        <v>112.34499809645635</v>
      </c>
      <c r="H39" s="242">
        <v>182341</v>
      </c>
      <c r="I39" s="290"/>
      <c r="J39" s="15">
        <v>257034</v>
      </c>
      <c r="K39" s="290"/>
      <c r="L39" s="252">
        <v>140.96335985872622</v>
      </c>
    </row>
    <row r="40" spans="2:21" x14ac:dyDescent="0.3">
      <c r="B40" s="79"/>
      <c r="C40" s="79"/>
      <c r="D40" s="79"/>
      <c r="E40" s="79"/>
      <c r="F40" s="79"/>
      <c r="G40" s="85"/>
      <c r="H40" s="79"/>
      <c r="I40" s="79"/>
      <c r="J40" s="79"/>
      <c r="K40" s="79"/>
      <c r="L40" s="85"/>
      <c r="M40" s="16"/>
      <c r="N40" s="16"/>
      <c r="O40" s="16"/>
      <c r="P40" s="16"/>
    </row>
    <row r="41" spans="2:21" x14ac:dyDescent="0.3">
      <c r="B41" s="79"/>
      <c r="C41" s="79"/>
      <c r="D41" s="79"/>
      <c r="E41" s="79"/>
      <c r="F41" s="79"/>
      <c r="G41" s="85"/>
      <c r="H41" s="79"/>
      <c r="I41" s="79"/>
      <c r="J41" s="79"/>
      <c r="K41" s="79"/>
      <c r="L41" s="85"/>
      <c r="M41" s="16"/>
      <c r="N41" s="16"/>
      <c r="O41" s="16"/>
      <c r="P41" s="16"/>
    </row>
  </sheetData>
  <mergeCells count="5">
    <mergeCell ref="A1:L1"/>
    <mergeCell ref="A2:L2"/>
    <mergeCell ref="B5:B6"/>
    <mergeCell ref="C5:G5"/>
    <mergeCell ref="H5:L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6" tint="0.39997558519241921"/>
    <pageSetUpPr fitToPage="1"/>
  </sheetPr>
  <dimension ref="A1:Q41"/>
  <sheetViews>
    <sheetView showGridLines="0" zoomScaleNormal="100" workbookViewId="0">
      <selection activeCell="A6" sqref="A6:E6"/>
    </sheetView>
  </sheetViews>
  <sheetFormatPr defaultColWidth="9.296875" defaultRowHeight="14.4" x14ac:dyDescent="0.3"/>
  <cols>
    <col min="1" max="1" width="5.296875" style="5" customWidth="1"/>
    <col min="2" max="2" width="74.69921875" style="5" customWidth="1"/>
    <col min="3" max="4" width="16.69921875" style="5" bestFit="1" customWidth="1"/>
    <col min="5" max="5" width="11.59765625" style="64" bestFit="1" customWidth="1"/>
    <col min="6" max="7" width="13.59765625" style="5" bestFit="1" customWidth="1"/>
    <col min="8" max="8" width="11.59765625" style="64" customWidth="1"/>
    <col min="9" max="16384" width="9.296875" style="5"/>
  </cols>
  <sheetData>
    <row r="1" spans="1:17" s="16" customFormat="1" ht="58.85" customHeight="1" x14ac:dyDescent="0.3">
      <c r="A1" s="378" t="s">
        <v>91</v>
      </c>
      <c r="B1" s="378"/>
      <c r="C1" s="378"/>
      <c r="D1" s="378"/>
      <c r="E1" s="378"/>
      <c r="F1" s="378"/>
      <c r="G1" s="378"/>
      <c r="H1" s="378"/>
    </row>
    <row r="2" spans="1:17" s="16" customFormat="1" ht="13.15" x14ac:dyDescent="0.35">
      <c r="A2" s="354"/>
      <c r="B2" s="354"/>
      <c r="C2" s="354"/>
      <c r="D2" s="354"/>
      <c r="E2" s="354"/>
      <c r="F2" s="354"/>
      <c r="G2" s="354"/>
      <c r="H2" s="354"/>
    </row>
    <row r="3" spans="1:17" ht="21.75" customHeight="1" x14ac:dyDescent="0.35"/>
    <row r="4" spans="1:17" ht="4.8499999999999996" customHeight="1" thickBot="1" x14ac:dyDescent="0.4"/>
    <row r="5" spans="1:17" s="56" customFormat="1" ht="14.95" customHeight="1" x14ac:dyDescent="0.3">
      <c r="B5" s="373" t="s">
        <v>31</v>
      </c>
      <c r="C5" s="371" t="s">
        <v>39</v>
      </c>
      <c r="D5" s="371"/>
      <c r="E5" s="371"/>
      <c r="F5" s="371" t="s">
        <v>29</v>
      </c>
      <c r="G5" s="371"/>
      <c r="H5" s="372"/>
    </row>
    <row r="6" spans="1:17" s="57" customFormat="1" ht="14.95" thickBot="1" x14ac:dyDescent="0.35">
      <c r="B6" s="374"/>
      <c r="C6" s="3" t="s">
        <v>58</v>
      </c>
      <c r="D6" s="3" t="s">
        <v>59</v>
      </c>
      <c r="E6" s="22" t="s">
        <v>57</v>
      </c>
      <c r="F6" s="3" t="s">
        <v>58</v>
      </c>
      <c r="G6" s="3" t="s">
        <v>59</v>
      </c>
      <c r="H6" s="24" t="s">
        <v>57</v>
      </c>
    </row>
    <row r="7" spans="1:17" s="58" customFormat="1" ht="3.05" customHeight="1" x14ac:dyDescent="0.3">
      <c r="C7" s="57"/>
      <c r="D7" s="57"/>
      <c r="E7" s="59"/>
      <c r="F7" s="57"/>
      <c r="G7" s="57"/>
      <c r="H7" s="59"/>
      <c r="I7" s="57"/>
      <c r="J7" s="57"/>
      <c r="K7" s="57"/>
      <c r="L7" s="57"/>
      <c r="M7" s="57"/>
    </row>
    <row r="8" spans="1:17" s="16" customFormat="1" ht="37.549999999999997" customHeight="1" x14ac:dyDescent="0.3">
      <c r="B8" s="8" t="s" vm="73">
        <v>92</v>
      </c>
      <c r="C8" s="238" vm="1237">
        <v>353280.19</v>
      </c>
      <c r="D8" s="239" vm="1040">
        <v>1032533.53</v>
      </c>
      <c r="E8" s="296">
        <v>292.27042988173213</v>
      </c>
      <c r="F8" s="280" vm="1266">
        <v>2</v>
      </c>
      <c r="G8" s="239" vm="870">
        <v>0</v>
      </c>
      <c r="H8" s="210" t="s">
        <v>60</v>
      </c>
    </row>
    <row r="9" spans="1:17" s="16" customFormat="1" ht="37.549999999999997" customHeight="1" x14ac:dyDescent="0.3">
      <c r="B9" s="8" t="s" vm="51">
        <v>93</v>
      </c>
      <c r="C9" s="238" vm="835">
        <v>14190071.67</v>
      </c>
      <c r="D9" s="239" vm="1120">
        <v>14456938.709999999</v>
      </c>
      <c r="E9" s="296">
        <v>101.8806602687159</v>
      </c>
      <c r="F9" s="280" vm="1053">
        <v>1601</v>
      </c>
      <c r="G9" s="239" vm="1225">
        <v>1659</v>
      </c>
      <c r="H9" s="210">
        <v>103.62273579013117</v>
      </c>
    </row>
    <row r="10" spans="1:17" s="16" customFormat="1" ht="37.549999999999997" customHeight="1" x14ac:dyDescent="0.3">
      <c r="B10" s="8" t="s" vm="120">
        <v>94</v>
      </c>
      <c r="C10" s="238" vm="804">
        <v>5478654.5600000005</v>
      </c>
      <c r="D10" s="239" vm="1776">
        <v>3005884.22</v>
      </c>
      <c r="E10" s="296">
        <v>54.865372274903933</v>
      </c>
      <c r="F10" s="280" vm="610">
        <v>22</v>
      </c>
      <c r="G10" s="239" vm="880">
        <v>15</v>
      </c>
      <c r="H10" s="210">
        <v>68.181818181818173</v>
      </c>
    </row>
    <row r="11" spans="1:17" s="58" customFormat="1" ht="3.05" customHeight="1" thickBot="1" x14ac:dyDescent="0.35">
      <c r="B11" s="72"/>
      <c r="C11" s="238"/>
      <c r="D11" s="239"/>
      <c r="E11" s="311"/>
      <c r="F11" s="280"/>
      <c r="G11" s="239"/>
      <c r="H11" s="210"/>
      <c r="I11" s="73"/>
      <c r="J11" s="73"/>
      <c r="K11" s="73"/>
      <c r="L11" s="73"/>
      <c r="M11" s="57"/>
      <c r="N11" s="57"/>
      <c r="O11" s="57"/>
      <c r="P11" s="57"/>
      <c r="Q11" s="57"/>
    </row>
    <row r="12" spans="1:17" ht="37.549999999999997" customHeight="1" thickBot="1" x14ac:dyDescent="0.35">
      <c r="B12" s="12" t="s" vm="38">
        <v>95</v>
      </c>
      <c r="C12" s="307" vm="1009">
        <v>20022006.419999998</v>
      </c>
      <c r="D12" s="309" vm="1457">
        <v>18495356.460000001</v>
      </c>
      <c r="E12" s="317">
        <v>92.375139993587126</v>
      </c>
      <c r="F12" s="309" vm="495">
        <v>1625</v>
      </c>
      <c r="G12" s="309" vm="491">
        <v>1674</v>
      </c>
      <c r="H12" s="317">
        <v>103.01538461538462</v>
      </c>
    </row>
    <row r="13" spans="1:17" s="58" customFormat="1" ht="3.05" customHeight="1" x14ac:dyDescent="0.3">
      <c r="B13" s="72"/>
      <c r="C13" s="238"/>
      <c r="D13" s="239"/>
      <c r="E13" s="311"/>
      <c r="F13" s="280"/>
      <c r="G13" s="239"/>
      <c r="H13" s="210"/>
      <c r="I13" s="73"/>
      <c r="J13" s="73"/>
      <c r="K13" s="73"/>
      <c r="L13" s="73"/>
      <c r="M13" s="57"/>
      <c r="N13" s="57"/>
      <c r="O13" s="57"/>
      <c r="P13" s="57"/>
      <c r="Q13" s="57"/>
    </row>
    <row r="14" spans="1:17" s="16" customFormat="1" ht="35.450000000000003" customHeight="1" x14ac:dyDescent="0.3">
      <c r="B14" s="8" t="s" vm="72">
        <v>96</v>
      </c>
      <c r="C14" s="238" vm="967">
        <v>482319.01999999996</v>
      </c>
      <c r="D14" s="239" vm="744">
        <v>3912368.93</v>
      </c>
      <c r="E14" s="296">
        <v>811.15791991781714</v>
      </c>
      <c r="F14" s="280" vm="567">
        <v>20</v>
      </c>
      <c r="G14" s="239" vm="540">
        <v>9</v>
      </c>
      <c r="H14" s="210">
        <v>45</v>
      </c>
    </row>
    <row r="15" spans="1:17" s="16" customFormat="1" ht="35.450000000000003" customHeight="1" x14ac:dyDescent="0.3">
      <c r="B15" s="8" t="s" vm="50">
        <v>97</v>
      </c>
      <c r="C15" s="238" vm="1287">
        <v>700370.8</v>
      </c>
      <c r="D15" s="239" vm="615">
        <v>1465532.2</v>
      </c>
      <c r="E15" s="296">
        <v>209.25089966629105</v>
      </c>
      <c r="F15" s="280" vm="1556">
        <v>181</v>
      </c>
      <c r="G15" s="239" vm="819">
        <v>213</v>
      </c>
      <c r="H15" s="210">
        <v>117.67955801104972</v>
      </c>
    </row>
    <row r="16" spans="1:17" ht="3.75" customHeight="1" thickBot="1" x14ac:dyDescent="0.35">
      <c r="B16" s="26"/>
      <c r="C16" s="238"/>
      <c r="D16" s="239"/>
      <c r="E16" s="296"/>
      <c r="F16" s="280"/>
      <c r="G16" s="239"/>
      <c r="H16" s="210"/>
    </row>
    <row r="17" spans="2:17" ht="37.549999999999997" customHeight="1" thickBot="1" x14ac:dyDescent="0.35">
      <c r="B17" s="12" t="s" vm="29">
        <v>98</v>
      </c>
      <c r="C17" s="307" vm="674">
        <v>1182689.8199999998</v>
      </c>
      <c r="D17" s="309" vm="589">
        <v>5377901.1299999999</v>
      </c>
      <c r="E17" s="317">
        <v>454.71779997227009</v>
      </c>
      <c r="F17" s="309" vm="574">
        <v>201</v>
      </c>
      <c r="G17" s="309" vm="577">
        <v>222</v>
      </c>
      <c r="H17" s="317">
        <v>110.44776119402985</v>
      </c>
    </row>
    <row r="18" spans="2:17" ht="4.8499999999999996" customHeight="1" x14ac:dyDescent="0.3">
      <c r="B18" s="31"/>
      <c r="C18" s="238"/>
      <c r="D18" s="239"/>
      <c r="E18" s="296"/>
      <c r="F18" s="280"/>
      <c r="G18" s="239"/>
      <c r="H18" s="210"/>
    </row>
    <row r="19" spans="2:17" ht="38.25" customHeight="1" x14ac:dyDescent="0.3">
      <c r="B19" s="8" t="s" vm="98">
        <v>99</v>
      </c>
      <c r="C19" s="238" vm="934">
        <v>55910639.289999999</v>
      </c>
      <c r="D19" s="239" vm="1307">
        <v>388250.02</v>
      </c>
      <c r="E19" s="296">
        <v>0.69441169861465202</v>
      </c>
      <c r="F19" s="280" vm="1338">
        <v>2</v>
      </c>
      <c r="G19" s="239" vm="1034">
        <v>6</v>
      </c>
      <c r="H19" s="210">
        <v>300</v>
      </c>
    </row>
    <row r="20" spans="2:17" ht="38.25" customHeight="1" x14ac:dyDescent="0.3">
      <c r="B20" s="8" t="s" vm="71">
        <v>100</v>
      </c>
      <c r="C20" s="238" vm="1554">
        <v>648101.25</v>
      </c>
      <c r="D20" s="239" vm="861">
        <v>86198.790000000008</v>
      </c>
      <c r="E20" s="296">
        <v>13.30020425049327</v>
      </c>
      <c r="F20" s="280" vm="1370">
        <v>3</v>
      </c>
      <c r="G20" s="239" vm="699">
        <v>26</v>
      </c>
      <c r="H20" s="210">
        <v>866.66666666666663</v>
      </c>
    </row>
    <row r="21" spans="2:17" ht="38.25" customHeight="1" x14ac:dyDescent="0.3">
      <c r="B21" s="8" t="s" vm="49">
        <v>101</v>
      </c>
      <c r="C21" s="238" vm="1327">
        <v>20000</v>
      </c>
      <c r="D21" s="239" vm="1472">
        <v>0</v>
      </c>
      <c r="E21" s="296" t="s">
        <v>60</v>
      </c>
      <c r="F21" s="280" vm="1079">
        <v>1</v>
      </c>
      <c r="G21" s="239" vm="555">
        <v>0</v>
      </c>
      <c r="H21" s="210" t="s">
        <v>60</v>
      </c>
    </row>
    <row r="22" spans="2:17" ht="37.549999999999997" customHeight="1" x14ac:dyDescent="0.3">
      <c r="B22" s="8" t="s" vm="119">
        <v>102</v>
      </c>
      <c r="C22" s="238" vm="1475">
        <v>66780.759999999995</v>
      </c>
      <c r="D22" s="239" vm="1467">
        <v>46528.26</v>
      </c>
      <c r="E22" s="296">
        <v>69.673151368747526</v>
      </c>
      <c r="F22" s="280" vm="1125">
        <v>104</v>
      </c>
      <c r="G22" s="239" vm="1304">
        <v>64</v>
      </c>
      <c r="H22" s="210">
        <v>61.53846153846154</v>
      </c>
    </row>
    <row r="23" spans="2:17" ht="36" customHeight="1" x14ac:dyDescent="0.3">
      <c r="B23" s="8" t="s" vm="97">
        <v>103</v>
      </c>
      <c r="C23" s="238" vm="900">
        <v>2286767.9500000002</v>
      </c>
      <c r="D23" s="239" vm="809">
        <v>2132834.54</v>
      </c>
      <c r="E23" s="296">
        <v>93.268516379197976</v>
      </c>
      <c r="F23" s="280" vm="629">
        <v>389</v>
      </c>
      <c r="G23" s="239" vm="531">
        <v>388</v>
      </c>
      <c r="H23" s="210">
        <v>99.742930591259636</v>
      </c>
    </row>
    <row r="24" spans="2:17" s="16" customFormat="1" ht="31.85" customHeight="1" x14ac:dyDescent="0.3">
      <c r="B24" s="8" t="s" vm="70">
        <v>104</v>
      </c>
      <c r="C24" s="238" vm="1308">
        <v>4296444.91</v>
      </c>
      <c r="D24" s="239" vm="1366">
        <v>6450129.7399999993</v>
      </c>
      <c r="E24" s="296">
        <v>150.12713708925455</v>
      </c>
      <c r="F24" s="280" vm="1346">
        <v>449</v>
      </c>
      <c r="G24" s="239" vm="697">
        <v>437</v>
      </c>
      <c r="H24" s="210">
        <v>97.327394209354125</v>
      </c>
    </row>
    <row r="25" spans="2:17" s="58" customFormat="1" ht="3.75" customHeight="1" thickBot="1" x14ac:dyDescent="0.35">
      <c r="C25" s="238"/>
      <c r="D25" s="239"/>
      <c r="E25" s="296"/>
      <c r="F25" s="280"/>
      <c r="G25" s="239"/>
      <c r="H25" s="210"/>
      <c r="I25" s="73"/>
      <c r="J25" s="73"/>
      <c r="K25" s="73"/>
      <c r="L25" s="73"/>
      <c r="M25" s="57"/>
      <c r="N25" s="57"/>
      <c r="O25" s="57"/>
      <c r="P25" s="57"/>
      <c r="Q25" s="57"/>
    </row>
    <row r="26" spans="2:17" ht="37.549999999999997" customHeight="1" thickBot="1" x14ac:dyDescent="0.35">
      <c r="B26" s="12" t="s" vm="45">
        <v>105</v>
      </c>
      <c r="C26" s="307" vm="737">
        <v>63228734.159999996</v>
      </c>
      <c r="D26" s="309" vm="1533">
        <v>9103941.3499999978</v>
      </c>
      <c r="E26" s="317">
        <v>14.398424183160966</v>
      </c>
      <c r="F26" s="309" vm="707">
        <v>948</v>
      </c>
      <c r="G26" s="309" vm="1005">
        <v>921</v>
      </c>
      <c r="H26" s="317">
        <v>97.151898734177209</v>
      </c>
    </row>
    <row r="27" spans="2:17" s="58" customFormat="1" ht="3.75" customHeight="1" x14ac:dyDescent="0.3">
      <c r="C27" s="238"/>
      <c r="D27" s="239"/>
      <c r="E27" s="296"/>
      <c r="F27" s="280"/>
      <c r="G27" s="239"/>
      <c r="H27" s="210"/>
      <c r="I27" s="73"/>
      <c r="J27" s="73"/>
      <c r="K27" s="73"/>
      <c r="L27" s="73"/>
      <c r="M27" s="57"/>
      <c r="N27" s="57"/>
      <c r="O27" s="57"/>
      <c r="P27" s="57"/>
      <c r="Q27" s="57"/>
    </row>
    <row r="28" spans="2:17" s="16" customFormat="1" ht="31.85" customHeight="1" x14ac:dyDescent="0.3">
      <c r="B28" s="8" t="s" vm="118">
        <v>106</v>
      </c>
      <c r="C28" s="238" vm="1645">
        <v>35835.269999999997</v>
      </c>
      <c r="D28" s="239" vm="1185">
        <v>95083.41</v>
      </c>
      <c r="E28" s="296">
        <v>265.33471074726106</v>
      </c>
      <c r="F28" s="280" vm="1646">
        <v>0</v>
      </c>
      <c r="G28" s="239" vm="1647">
        <v>0</v>
      </c>
      <c r="H28" s="210" t="s">
        <v>60</v>
      </c>
    </row>
    <row r="29" spans="2:17" s="58" customFormat="1" ht="3.75" customHeight="1" thickBot="1" x14ac:dyDescent="0.35">
      <c r="C29" s="238"/>
      <c r="D29" s="239"/>
      <c r="E29" s="296"/>
      <c r="F29" s="280"/>
      <c r="G29" s="239"/>
      <c r="H29" s="210"/>
      <c r="I29" s="73"/>
      <c r="J29" s="73"/>
      <c r="K29" s="73"/>
      <c r="L29" s="73"/>
      <c r="M29" s="57"/>
      <c r="N29" s="57"/>
      <c r="O29" s="57"/>
      <c r="P29" s="57"/>
      <c r="Q29" s="57"/>
    </row>
    <row r="30" spans="2:17" ht="37.549999999999997" customHeight="1" thickBot="1" x14ac:dyDescent="0.35">
      <c r="B30" s="12" t="s" vm="42">
        <v>107</v>
      </c>
      <c r="C30" s="307" vm="1428">
        <v>35835.269999999997</v>
      </c>
      <c r="D30" s="309" vm="1301">
        <v>95083.41</v>
      </c>
      <c r="E30" s="317">
        <v>265.33471074726106</v>
      </c>
      <c r="F30" s="309" vm="1762">
        <v>0</v>
      </c>
      <c r="G30" s="309" vm="1086">
        <v>0</v>
      </c>
      <c r="H30" s="317" t="s">
        <v>60</v>
      </c>
    </row>
    <row r="31" spans="2:17" s="58" customFormat="1" ht="3.75" customHeight="1" x14ac:dyDescent="0.3">
      <c r="B31" s="72"/>
      <c r="C31" s="238"/>
      <c r="D31" s="239"/>
      <c r="E31" s="210"/>
      <c r="F31" s="280"/>
      <c r="G31" s="239"/>
      <c r="H31" s="210"/>
      <c r="I31" s="73"/>
      <c r="J31" s="73"/>
      <c r="K31" s="73"/>
      <c r="L31" s="73"/>
      <c r="M31" s="57"/>
      <c r="N31" s="57"/>
      <c r="O31" s="57"/>
      <c r="P31" s="57"/>
      <c r="Q31" s="57"/>
    </row>
    <row r="32" spans="2:17" s="16" customFormat="1" ht="37.549999999999997" customHeight="1" x14ac:dyDescent="0.3">
      <c r="B32" s="8" t="s" vm="69">
        <v>108</v>
      </c>
      <c r="C32" s="238" vm="1519">
        <v>135385.30999999994</v>
      </c>
      <c r="D32" s="239" vm="1057">
        <v>84922.91</v>
      </c>
      <c r="E32" s="296">
        <v>62.726827600424329</v>
      </c>
      <c r="F32" s="280" vm="1352">
        <v>35</v>
      </c>
      <c r="G32" s="239" vm="791">
        <v>37</v>
      </c>
      <c r="H32" s="210">
        <v>105.71428571428572</v>
      </c>
    </row>
    <row r="33" spans="2:17" s="16" customFormat="1" ht="37.549999999999997" customHeight="1" x14ac:dyDescent="0.3">
      <c r="B33" s="8" t="s" vm="48">
        <v>109</v>
      </c>
      <c r="C33" s="238" vm="1035">
        <v>6360188.9500000002</v>
      </c>
      <c r="D33" s="239" vm="1067">
        <v>4476192.4899999993</v>
      </c>
      <c r="E33" s="296">
        <v>70.378294185741126</v>
      </c>
      <c r="F33" s="280" vm="864">
        <v>1495</v>
      </c>
      <c r="G33" s="239" vm="693">
        <v>1098</v>
      </c>
      <c r="H33" s="210">
        <v>73.444816053511701</v>
      </c>
    </row>
    <row r="34" spans="2:17" s="16" customFormat="1" ht="37.549999999999997" customHeight="1" x14ac:dyDescent="0.3">
      <c r="B34" s="8" t="s" vm="117">
        <v>110</v>
      </c>
      <c r="C34" s="238" vm="1642">
        <v>3799265.38</v>
      </c>
      <c r="D34" s="239" vm="1240">
        <v>3788326.65</v>
      </c>
      <c r="E34" s="296">
        <v>99.712083023797618</v>
      </c>
      <c r="F34" s="280" vm="1641">
        <v>43813</v>
      </c>
      <c r="G34" s="239" vm="1334">
        <v>42011</v>
      </c>
      <c r="H34" s="210">
        <v>95.887065482847561</v>
      </c>
    </row>
    <row r="35" spans="2:17" s="16" customFormat="1" ht="37.549999999999997" customHeight="1" x14ac:dyDescent="0.3">
      <c r="B35" s="8" t="s" vm="96">
        <v>111</v>
      </c>
      <c r="C35" s="238" vm="1755">
        <v>40949.64</v>
      </c>
      <c r="D35" s="239" vm="1757">
        <v>13645.14</v>
      </c>
      <c r="E35" s="296">
        <v>33.321758139998295</v>
      </c>
      <c r="F35" s="280" vm="1754">
        <v>36</v>
      </c>
      <c r="G35" s="239" vm="1756">
        <v>16</v>
      </c>
      <c r="H35" s="210">
        <v>44.444444444444443</v>
      </c>
    </row>
    <row r="36" spans="2:17" s="58" customFormat="1" ht="3.05" customHeight="1" thickBot="1" x14ac:dyDescent="0.35">
      <c r="B36" s="72"/>
      <c r="C36" s="238"/>
      <c r="D36" s="239"/>
      <c r="E36" s="311"/>
      <c r="F36" s="280"/>
      <c r="G36" s="239"/>
      <c r="H36" s="210"/>
      <c r="I36" s="73"/>
      <c r="J36" s="73"/>
      <c r="K36" s="73"/>
      <c r="L36" s="73"/>
      <c r="M36" s="57"/>
      <c r="N36" s="57"/>
      <c r="O36" s="57"/>
      <c r="P36" s="57"/>
      <c r="Q36" s="57"/>
    </row>
    <row r="37" spans="2:17" ht="37.549999999999997" customHeight="1" thickBot="1" x14ac:dyDescent="0.35">
      <c r="B37" s="12" t="s" vm="37">
        <v>112</v>
      </c>
      <c r="C37" s="307" vm="830">
        <v>10335789.279999997</v>
      </c>
      <c r="D37" s="309" vm="1155">
        <v>8363087.1899999995</v>
      </c>
      <c r="E37" s="317">
        <v>80.913870856314531</v>
      </c>
      <c r="F37" s="309" vm="912">
        <v>45379</v>
      </c>
      <c r="G37" s="309" vm="1765">
        <v>43162</v>
      </c>
      <c r="H37" s="317">
        <v>95.114480266202435</v>
      </c>
    </row>
    <row r="38" spans="2:17" s="58" customFormat="1" ht="3.05" customHeight="1" x14ac:dyDescent="0.3">
      <c r="B38" s="72"/>
      <c r="C38" s="9"/>
      <c r="D38" s="9"/>
      <c r="E38" s="40"/>
      <c r="F38" s="36"/>
      <c r="G38" s="239"/>
      <c r="H38" s="210"/>
      <c r="I38" s="73"/>
      <c r="J38" s="73"/>
      <c r="K38" s="73"/>
      <c r="L38" s="73"/>
      <c r="M38" s="57"/>
      <c r="N38" s="57"/>
      <c r="O38" s="57"/>
      <c r="P38" s="57"/>
      <c r="Q38" s="57"/>
    </row>
    <row r="39" spans="2:17" ht="23.3" customHeight="1" x14ac:dyDescent="0.3">
      <c r="B39" s="25" t="s">
        <v>41</v>
      </c>
      <c r="C39" s="248">
        <v>94805054.949999988</v>
      </c>
      <c r="D39" s="248">
        <v>41435369.539999999</v>
      </c>
      <c r="E39" s="252">
        <v>43.705865221905036</v>
      </c>
      <c r="F39" s="248">
        <v>48153</v>
      </c>
      <c r="G39" s="248">
        <v>45979</v>
      </c>
      <c r="H39" s="292">
        <v>95.485224181255575</v>
      </c>
    </row>
    <row r="40" spans="2:17" x14ac:dyDescent="0.3">
      <c r="B40" s="79"/>
      <c r="C40" s="79"/>
      <c r="D40" s="79"/>
      <c r="E40" s="85"/>
      <c r="F40" s="79"/>
      <c r="G40" s="79"/>
      <c r="H40" s="85"/>
      <c r="I40" s="16"/>
      <c r="J40" s="16"/>
      <c r="K40" s="16"/>
      <c r="L40" s="16"/>
    </row>
    <row r="41" spans="2:17" x14ac:dyDescent="0.3">
      <c r="B41" s="79"/>
      <c r="C41" s="79"/>
      <c r="D41" s="79"/>
      <c r="E41" s="85"/>
      <c r="F41" s="79"/>
      <c r="G41" s="79"/>
      <c r="H41" s="85"/>
      <c r="I41" s="16"/>
      <c r="J41" s="16"/>
      <c r="K41" s="16"/>
      <c r="L41" s="16"/>
    </row>
  </sheetData>
  <mergeCells count="5">
    <mergeCell ref="A1:H1"/>
    <mergeCell ref="A2:H2"/>
    <mergeCell ref="B5:B6"/>
    <mergeCell ref="C5:E5"/>
    <mergeCell ref="F5:H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6" tint="0.39997558519241921"/>
  </sheetPr>
  <dimension ref="A1:U51"/>
  <sheetViews>
    <sheetView showGridLines="0" zoomScaleNormal="100" workbookViewId="0">
      <selection activeCell="A6" sqref="A6:E6"/>
    </sheetView>
  </sheetViews>
  <sheetFormatPr defaultColWidth="9.296875" defaultRowHeight="14.4" x14ac:dyDescent="0.3"/>
  <cols>
    <col min="1" max="1" width="5.296875" style="5" customWidth="1"/>
    <col min="2" max="2" width="47.3984375" style="5" customWidth="1"/>
    <col min="3" max="3" width="17.296875" style="5" bestFit="1" customWidth="1"/>
    <col min="4" max="4" width="11.296875" style="5" bestFit="1" customWidth="1"/>
    <col min="5" max="5" width="17.296875" style="5" bestFit="1" customWidth="1"/>
    <col min="6" max="6" width="11.296875" style="5" bestFit="1" customWidth="1"/>
    <col min="7" max="7" width="11.69921875" style="64" bestFit="1" customWidth="1"/>
    <col min="8" max="8" width="13.69921875" style="5" bestFit="1" customWidth="1"/>
    <col min="9" max="9" width="12.296875" style="5" bestFit="1" customWidth="1"/>
    <col min="10" max="10" width="13.69921875" style="5" bestFit="1" customWidth="1"/>
    <col min="11" max="11" width="12.296875" style="5" bestFit="1" customWidth="1"/>
    <col min="12" max="12" width="11.59765625" style="64" customWidth="1"/>
    <col min="13" max="16384" width="9.296875" style="5"/>
  </cols>
  <sheetData>
    <row r="1" spans="1:21" s="16" customFormat="1" ht="58.85" customHeight="1" x14ac:dyDescent="0.3">
      <c r="A1" s="376" t="s">
        <v>90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</row>
    <row r="2" spans="1:21" s="16" customFormat="1" ht="13.15" x14ac:dyDescent="0.35">
      <c r="A2" s="354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</row>
    <row r="3" spans="1:21" ht="21.75" customHeight="1" x14ac:dyDescent="0.35"/>
    <row r="4" spans="1:21" ht="4.8499999999999996" customHeight="1" thickBot="1" x14ac:dyDescent="0.4"/>
    <row r="5" spans="1:21" s="56" customFormat="1" ht="14.95" customHeight="1" x14ac:dyDescent="0.3">
      <c r="B5" s="373" t="s">
        <v>31</v>
      </c>
      <c r="C5" s="371" t="s">
        <v>24</v>
      </c>
      <c r="D5" s="371"/>
      <c r="E5" s="371"/>
      <c r="F5" s="371"/>
      <c r="G5" s="371"/>
      <c r="H5" s="371" t="s">
        <v>28</v>
      </c>
      <c r="I5" s="371"/>
      <c r="J5" s="371"/>
      <c r="K5" s="371"/>
      <c r="L5" s="372"/>
    </row>
    <row r="6" spans="1:21" s="57" customFormat="1" ht="14.95" thickBot="1" x14ac:dyDescent="0.35">
      <c r="B6" s="374"/>
      <c r="C6" s="3" t="s">
        <v>58</v>
      </c>
      <c r="D6" s="3" t="s">
        <v>25</v>
      </c>
      <c r="E6" s="3" t="s">
        <v>59</v>
      </c>
      <c r="F6" s="3" t="s">
        <v>25</v>
      </c>
      <c r="G6" s="22" t="s">
        <v>57</v>
      </c>
      <c r="H6" s="3" t="s">
        <v>58</v>
      </c>
      <c r="I6" s="3" t="s">
        <v>25</v>
      </c>
      <c r="J6" s="3" t="s">
        <v>59</v>
      </c>
      <c r="K6" s="3" t="s">
        <v>25</v>
      </c>
      <c r="L6" s="24" t="s">
        <v>57</v>
      </c>
    </row>
    <row r="7" spans="1:21" s="58" customFormat="1" ht="3.05" customHeight="1" x14ac:dyDescent="0.3">
      <c r="C7" s="57"/>
      <c r="D7" s="57"/>
      <c r="E7" s="57"/>
      <c r="F7" s="57"/>
      <c r="G7" s="59"/>
      <c r="H7" s="57"/>
      <c r="I7" s="57"/>
      <c r="J7" s="57"/>
      <c r="K7" s="57"/>
      <c r="L7" s="59"/>
      <c r="M7" s="57"/>
      <c r="N7" s="57"/>
      <c r="O7" s="57"/>
      <c r="P7" s="57"/>
      <c r="Q7" s="57"/>
    </row>
    <row r="8" spans="1:21" s="16" customFormat="1" ht="37.549999999999997" customHeight="1" x14ac:dyDescent="0.3">
      <c r="B8" s="8" t="s" vm="152">
        <v>63</v>
      </c>
      <c r="C8" s="239" vm="1749">
        <v>930860902.73000014</v>
      </c>
      <c r="D8" s="218">
        <v>85.85</v>
      </c>
      <c r="E8" s="239" vm="1747">
        <v>999153944.39999986</v>
      </c>
      <c r="F8" s="218">
        <v>85.98</v>
      </c>
      <c r="G8" s="296">
        <v>107.33654635936605</v>
      </c>
      <c r="H8" s="280" vm="1746">
        <v>515775</v>
      </c>
      <c r="I8" s="218">
        <v>66.45</v>
      </c>
      <c r="J8" s="239" vm="1748">
        <v>514270</v>
      </c>
      <c r="K8" s="218">
        <v>65.62</v>
      </c>
      <c r="L8" s="210">
        <v>99.708206097620092</v>
      </c>
    </row>
    <row r="9" spans="1:21" s="16" customFormat="1" ht="37.549999999999997" customHeight="1" x14ac:dyDescent="0.3">
      <c r="B9" s="8" t="s" vm="165">
        <v>64</v>
      </c>
      <c r="C9" s="239" vm="1468">
        <v>37130190.669999994</v>
      </c>
      <c r="D9" s="218">
        <v>3.42</v>
      </c>
      <c r="E9" s="239" vm="1139">
        <v>35629852.789999999</v>
      </c>
      <c r="F9" s="218">
        <v>3.07</v>
      </c>
      <c r="G9" s="296">
        <v>95.959250806615927</v>
      </c>
      <c r="H9" s="280" vm="637">
        <v>153924</v>
      </c>
      <c r="I9" s="218">
        <v>19.829999999999998</v>
      </c>
      <c r="J9" s="239" vm="1499">
        <v>158660</v>
      </c>
      <c r="K9" s="218">
        <v>20.239999999999998</v>
      </c>
      <c r="L9" s="210">
        <v>103.07684311738261</v>
      </c>
    </row>
    <row r="10" spans="1:21" s="16" customFormat="1" ht="37.549999999999997" customHeight="1" x14ac:dyDescent="0.3">
      <c r="B10" s="8" t="s" vm="151">
        <v>65</v>
      </c>
      <c r="C10" s="239" vm="1637">
        <v>33237146.220000003</v>
      </c>
      <c r="D10" s="218">
        <v>3.07</v>
      </c>
      <c r="E10" s="239" vm="1636">
        <v>44458155.93</v>
      </c>
      <c r="F10" s="218">
        <v>3.83</v>
      </c>
      <c r="G10" s="296">
        <v>133.76044873325469</v>
      </c>
      <c r="H10" s="280" vm="1187">
        <v>28292</v>
      </c>
      <c r="I10" s="218">
        <v>3.64</v>
      </c>
      <c r="J10" s="239" vm="1638">
        <v>31284</v>
      </c>
      <c r="K10" s="218">
        <v>3.99</v>
      </c>
      <c r="L10" s="210">
        <v>110.57542768273716</v>
      </c>
    </row>
    <row r="11" spans="1:21" s="16" customFormat="1" ht="37.549999999999997" customHeight="1" x14ac:dyDescent="0.3">
      <c r="B11" s="8" t="s" vm="164">
        <v>66</v>
      </c>
      <c r="C11" s="239" vm="1735">
        <v>30443290.899999999</v>
      </c>
      <c r="D11" s="218">
        <v>2.81</v>
      </c>
      <c r="E11" s="239" vm="1736">
        <v>29532814.870000001</v>
      </c>
      <c r="F11" s="218">
        <v>2.54</v>
      </c>
      <c r="G11" s="296">
        <v>97.009271983798584</v>
      </c>
      <c r="H11" s="280" vm="1737">
        <v>33727</v>
      </c>
      <c r="I11" s="218">
        <v>4.34</v>
      </c>
      <c r="J11" s="239" vm="1738">
        <v>34104</v>
      </c>
      <c r="K11" s="218">
        <v>4.3499999999999996</v>
      </c>
      <c r="L11" s="210">
        <v>101.11779879621668</v>
      </c>
    </row>
    <row r="12" spans="1:21" s="16" customFormat="1" ht="37.549999999999997" customHeight="1" x14ac:dyDescent="0.3">
      <c r="B12" s="8" t="s" vm="150">
        <v>67</v>
      </c>
      <c r="C12" s="239" vm="1446">
        <v>43216825.959999993</v>
      </c>
      <c r="D12" s="218">
        <v>3.99</v>
      </c>
      <c r="E12" s="239" vm="1280">
        <v>44567321.879999995</v>
      </c>
      <c r="F12" s="218">
        <v>3.84</v>
      </c>
      <c r="G12" s="296">
        <v>103.12493083423104</v>
      </c>
      <c r="H12" s="280" vm="1574">
        <v>38003</v>
      </c>
      <c r="I12" s="218">
        <v>4.9000000000000004</v>
      </c>
      <c r="J12" s="239" vm="1233">
        <v>39535</v>
      </c>
      <c r="K12" s="218">
        <v>5.04</v>
      </c>
      <c r="L12" s="210">
        <v>104.03126068994553</v>
      </c>
    </row>
    <row r="13" spans="1:21" s="16" customFormat="1" ht="37.549999999999997" customHeight="1" x14ac:dyDescent="0.3">
      <c r="B13" s="8" t="s" vm="163">
        <v>68</v>
      </c>
      <c r="C13" s="239" vm="1562">
        <v>9349423.6500000004</v>
      </c>
      <c r="D13" s="218">
        <v>0.86</v>
      </c>
      <c r="E13" s="239" vm="541">
        <v>8649669.5999999996</v>
      </c>
      <c r="F13" s="218">
        <v>0.74</v>
      </c>
      <c r="G13" s="296">
        <v>92.515538110202115</v>
      </c>
      <c r="H13" s="280" vm="687">
        <v>6544</v>
      </c>
      <c r="I13" s="218">
        <v>0.84</v>
      </c>
      <c r="J13" s="239" vm="1364">
        <v>5955</v>
      </c>
      <c r="K13" s="218">
        <v>0.76</v>
      </c>
      <c r="L13" s="305">
        <v>90.999388753056238</v>
      </c>
    </row>
    <row r="14" spans="1:21" s="58" customFormat="1" ht="3.05" customHeight="1" thickBot="1" x14ac:dyDescent="0.35">
      <c r="B14" s="72"/>
      <c r="C14" s="239"/>
      <c r="D14" s="73"/>
      <c r="E14" s="239"/>
      <c r="F14" s="73"/>
      <c r="G14" s="311"/>
      <c r="H14" s="280"/>
      <c r="I14" s="73"/>
      <c r="J14" s="239"/>
      <c r="K14" s="73"/>
      <c r="L14" s="305"/>
      <c r="M14" s="73"/>
      <c r="N14" s="73"/>
      <c r="O14" s="73"/>
      <c r="P14" s="73"/>
      <c r="Q14" s="57"/>
      <c r="R14" s="57"/>
      <c r="S14" s="57"/>
      <c r="T14" s="57"/>
      <c r="U14" s="57"/>
    </row>
    <row r="15" spans="1:21" ht="37.549999999999997" customHeight="1" thickBot="1" x14ac:dyDescent="0.35">
      <c r="B15" s="12" t="s" vm="166">
        <v>69</v>
      </c>
      <c r="C15" s="309" vm="1220">
        <v>1084237780.1300001</v>
      </c>
      <c r="D15" s="312">
        <v>99.999999999999986</v>
      </c>
      <c r="E15" s="309" vm="1581">
        <v>1161991759.47</v>
      </c>
      <c r="F15" s="308">
        <v>100</v>
      </c>
      <c r="G15" s="317">
        <v>107.17130326621502</v>
      </c>
      <c r="H15" s="319" vm="1580">
        <v>776265</v>
      </c>
      <c r="I15" s="308">
        <v>100.00000000000001</v>
      </c>
      <c r="J15" s="309" vm="1031">
        <v>783808</v>
      </c>
      <c r="K15" s="312">
        <v>100</v>
      </c>
      <c r="L15" s="321">
        <v>100.97170425048148</v>
      </c>
    </row>
    <row r="16" spans="1:21" s="58" customFormat="1" ht="3.05" customHeight="1" x14ac:dyDescent="0.3">
      <c r="B16" s="72"/>
      <c r="C16" s="239"/>
      <c r="D16" s="73"/>
      <c r="E16" s="239"/>
      <c r="F16" s="289"/>
      <c r="G16" s="40"/>
      <c r="H16" s="320"/>
      <c r="I16" s="289"/>
      <c r="J16" s="239"/>
      <c r="K16" s="73"/>
      <c r="L16" s="305"/>
      <c r="M16" s="73"/>
      <c r="N16" s="73"/>
      <c r="O16" s="73"/>
      <c r="P16" s="73"/>
      <c r="Q16" s="57"/>
      <c r="R16" s="57"/>
      <c r="S16" s="57"/>
      <c r="T16" s="57"/>
      <c r="U16" s="57"/>
    </row>
    <row r="17" spans="2:21" s="16" customFormat="1" ht="35.450000000000003" customHeight="1" x14ac:dyDescent="0.3">
      <c r="B17" s="8" t="s" vm="162">
        <v>70</v>
      </c>
      <c r="C17" s="239" vm="1178">
        <v>2674027.2500000005</v>
      </c>
      <c r="D17" s="218">
        <v>46.63</v>
      </c>
      <c r="E17" s="239" vm="1510">
        <v>6195503.3600000013</v>
      </c>
      <c r="F17" s="285">
        <v>55</v>
      </c>
      <c r="G17" s="296">
        <v>231.69185579541121</v>
      </c>
      <c r="H17" s="320" vm="952">
        <v>1179</v>
      </c>
      <c r="I17" s="285">
        <v>57.74</v>
      </c>
      <c r="J17" s="239" vm="1000">
        <v>1141</v>
      </c>
      <c r="K17" s="218">
        <v>56.32</v>
      </c>
      <c r="L17" s="305">
        <v>96.776929601357082</v>
      </c>
    </row>
    <row r="18" spans="2:21" s="16" customFormat="1" ht="35.450000000000003" customHeight="1" x14ac:dyDescent="0.3">
      <c r="B18" s="8" t="s" vm="148">
        <v>71</v>
      </c>
      <c r="C18" s="239" vm="961">
        <v>2715789.5500000003</v>
      </c>
      <c r="D18" s="218">
        <v>47.36</v>
      </c>
      <c r="E18" s="239" vm="680">
        <v>5069679.76</v>
      </c>
      <c r="F18" s="285">
        <v>45</v>
      </c>
      <c r="G18" s="296">
        <v>186.67424948299103</v>
      </c>
      <c r="H18" s="320" vm="717">
        <v>838</v>
      </c>
      <c r="I18" s="285">
        <v>41.04</v>
      </c>
      <c r="J18" s="239" vm="1046">
        <v>861</v>
      </c>
      <c r="K18" s="218">
        <v>42.5</v>
      </c>
      <c r="L18" s="305">
        <v>102.74463007159905</v>
      </c>
    </row>
    <row r="19" spans="2:21" s="16" customFormat="1" ht="35.450000000000003" customHeight="1" x14ac:dyDescent="0.3">
      <c r="B19" s="8" t="s" vm="161">
        <v>72</v>
      </c>
      <c r="C19" s="239" vm="1609">
        <v>344360.95</v>
      </c>
      <c r="D19" s="218">
        <v>6.01</v>
      </c>
      <c r="E19" s="239" vm="1417">
        <v>0</v>
      </c>
      <c r="F19" s="285">
        <v>0</v>
      </c>
      <c r="G19" s="272">
        <v>0</v>
      </c>
      <c r="H19" s="320" vm="1769">
        <v>25</v>
      </c>
      <c r="I19" s="285">
        <v>1.22</v>
      </c>
      <c r="J19" s="239" vm="896">
        <v>24</v>
      </c>
      <c r="K19" s="218">
        <v>1.18</v>
      </c>
      <c r="L19" s="305">
        <v>96</v>
      </c>
    </row>
    <row r="20" spans="2:21" ht="3.75" customHeight="1" thickBot="1" x14ac:dyDescent="0.35">
      <c r="B20" s="26"/>
      <c r="C20" s="239"/>
      <c r="D20" s="9"/>
      <c r="E20" s="239"/>
      <c r="F20" s="310"/>
      <c r="G20" s="272"/>
      <c r="H20" s="320"/>
      <c r="I20" s="310"/>
      <c r="J20" s="239"/>
      <c r="K20" s="28"/>
      <c r="L20" s="305"/>
    </row>
    <row r="21" spans="2:21" ht="37.549999999999997" customHeight="1" thickBot="1" x14ac:dyDescent="0.35">
      <c r="B21" s="12" t="s" vm="149">
        <v>73</v>
      </c>
      <c r="C21" s="309" vm="1020">
        <v>5734177.7500000009</v>
      </c>
      <c r="D21" s="312">
        <v>100.00000000000001</v>
      </c>
      <c r="E21" s="309" vm="1127">
        <v>11265183.119999999</v>
      </c>
      <c r="F21" s="308">
        <v>100</v>
      </c>
      <c r="G21" s="321">
        <v>196.45681754459036</v>
      </c>
      <c r="H21" s="314" vm="1474">
        <v>2042</v>
      </c>
      <c r="I21" s="308">
        <v>100</v>
      </c>
      <c r="J21" s="309" vm="1466">
        <v>2026</v>
      </c>
      <c r="K21" s="312">
        <v>100</v>
      </c>
      <c r="L21" s="321">
        <v>99.216454456415278</v>
      </c>
    </row>
    <row r="22" spans="2:21" ht="4.8499999999999996" customHeight="1" x14ac:dyDescent="0.3">
      <c r="B22" s="31"/>
      <c r="C22" s="239"/>
      <c r="D22" s="32"/>
      <c r="E22" s="239"/>
      <c r="F22" s="284"/>
      <c r="G22" s="272"/>
      <c r="H22" s="298"/>
      <c r="I22" s="284"/>
      <c r="J22" s="239"/>
      <c r="K22" s="32"/>
      <c r="L22" s="305"/>
    </row>
    <row r="23" spans="2:21" ht="38.25" customHeight="1" x14ac:dyDescent="0.3">
      <c r="B23" s="8" t="s" vm="160">
        <v>74</v>
      </c>
      <c r="C23" s="239" vm="1348">
        <v>69607048.75999999</v>
      </c>
      <c r="D23" s="218">
        <v>89.09</v>
      </c>
      <c r="E23" s="239" vm="838">
        <v>64734097.359999999</v>
      </c>
      <c r="F23" s="285">
        <v>87.62</v>
      </c>
      <c r="G23" s="272">
        <v>92.999342039623642</v>
      </c>
      <c r="H23" s="298" vm="915">
        <v>507636</v>
      </c>
      <c r="I23" s="285">
        <v>84.02</v>
      </c>
      <c r="J23" s="239" vm="657">
        <v>532092</v>
      </c>
      <c r="K23" s="218">
        <v>82.15</v>
      </c>
      <c r="L23" s="305">
        <v>104.81762522752523</v>
      </c>
    </row>
    <row r="24" spans="2:21" ht="38.25" customHeight="1" x14ac:dyDescent="0.3">
      <c r="B24" s="8" t="s" vm="146">
        <v>75</v>
      </c>
      <c r="C24" s="239" vm="787">
        <v>548885.8600000001</v>
      </c>
      <c r="D24" s="218">
        <v>0.7</v>
      </c>
      <c r="E24" s="239" vm="1367">
        <v>602443.17000000004</v>
      </c>
      <c r="F24" s="285">
        <v>0.82</v>
      </c>
      <c r="G24" s="272">
        <v>109.75745849965963</v>
      </c>
      <c r="H24" s="298" vm="1102">
        <v>2072</v>
      </c>
      <c r="I24" s="285">
        <v>0.34</v>
      </c>
      <c r="J24" s="239" vm="539">
        <v>2475</v>
      </c>
      <c r="K24" s="218">
        <v>0.38</v>
      </c>
      <c r="L24" s="305">
        <v>119.44980694980696</v>
      </c>
    </row>
    <row r="25" spans="2:21" ht="38.25" customHeight="1" x14ac:dyDescent="0.3">
      <c r="B25" s="8" t="s" vm="159">
        <v>76</v>
      </c>
      <c r="C25" s="239" vm="913">
        <v>7981393.1100000003</v>
      </c>
      <c r="D25" s="218">
        <v>10.210000000000001</v>
      </c>
      <c r="E25" s="239" vm="530">
        <v>8540371.3599999994</v>
      </c>
      <c r="F25" s="285">
        <v>11.56</v>
      </c>
      <c r="G25" s="272">
        <v>107.0035173345822</v>
      </c>
      <c r="H25" s="320" vm="583">
        <v>94465</v>
      </c>
      <c r="I25" s="285">
        <v>15.64</v>
      </c>
      <c r="J25" s="239" vm="600">
        <v>113149</v>
      </c>
      <c r="K25" s="218">
        <v>17.47</v>
      </c>
      <c r="L25" s="305">
        <v>119.77875403588631</v>
      </c>
    </row>
    <row r="26" spans="2:21" s="58" customFormat="1" ht="3.75" customHeight="1" thickBot="1" x14ac:dyDescent="0.35">
      <c r="C26" s="239"/>
      <c r="D26" s="9"/>
      <c r="E26" s="239"/>
      <c r="F26" s="285"/>
      <c r="G26" s="272"/>
      <c r="H26" s="320"/>
      <c r="I26" s="285"/>
      <c r="J26" s="239"/>
      <c r="K26" s="10"/>
      <c r="L26" s="305"/>
      <c r="M26" s="73"/>
      <c r="N26" s="73"/>
      <c r="O26" s="73"/>
      <c r="P26" s="73"/>
      <c r="Q26" s="57"/>
      <c r="R26" s="57"/>
      <c r="S26" s="57"/>
      <c r="T26" s="57"/>
      <c r="U26" s="57"/>
    </row>
    <row r="27" spans="2:21" ht="37.549999999999997" customHeight="1" thickBot="1" x14ac:dyDescent="0.35">
      <c r="B27" s="12" t="s" vm="147">
        <v>77</v>
      </c>
      <c r="C27" s="309" vm="1122">
        <v>78137327.729999989</v>
      </c>
      <c r="D27" s="312">
        <v>100</v>
      </c>
      <c r="E27" s="309" vm="1438">
        <v>73876911.890000001</v>
      </c>
      <c r="F27" s="308">
        <v>100</v>
      </c>
      <c r="G27" s="321">
        <v>94.547528097298567</v>
      </c>
      <c r="H27" s="319" vm="1226">
        <v>604173</v>
      </c>
      <c r="I27" s="308">
        <v>100</v>
      </c>
      <c r="J27" s="309" vm="1276">
        <v>647716</v>
      </c>
      <c r="K27" s="312">
        <v>100</v>
      </c>
      <c r="L27" s="321">
        <v>107.20704169170088</v>
      </c>
    </row>
    <row r="28" spans="2:21" s="58" customFormat="1" ht="3.75" customHeight="1" x14ac:dyDescent="0.3">
      <c r="C28" s="239"/>
      <c r="D28" s="9"/>
      <c r="E28" s="239"/>
      <c r="F28" s="285"/>
      <c r="G28" s="272"/>
      <c r="H28" s="320"/>
      <c r="I28" s="285"/>
      <c r="J28" s="239"/>
      <c r="K28" s="10"/>
      <c r="L28" s="305"/>
      <c r="M28" s="73"/>
      <c r="N28" s="73"/>
      <c r="O28" s="73"/>
      <c r="P28" s="73"/>
      <c r="Q28" s="57"/>
      <c r="R28" s="57"/>
      <c r="S28" s="57"/>
      <c r="T28" s="57"/>
      <c r="U28" s="57"/>
    </row>
    <row r="29" spans="2:21" s="16" customFormat="1" ht="31.85" customHeight="1" x14ac:dyDescent="0.3">
      <c r="B29" s="8" t="s" vm="158">
        <v>78</v>
      </c>
      <c r="C29" s="239" vm="700">
        <v>3727825.01</v>
      </c>
      <c r="D29" s="218">
        <v>100</v>
      </c>
      <c r="E29" s="239" vm="739">
        <v>3273720.3000000003</v>
      </c>
      <c r="F29" s="285">
        <v>100</v>
      </c>
      <c r="G29" s="272">
        <v>87.818507875722432</v>
      </c>
      <c r="H29" s="320" vm="781">
        <v>3946</v>
      </c>
      <c r="I29" s="285">
        <v>100</v>
      </c>
      <c r="J29" s="239" vm="1088">
        <v>3761</v>
      </c>
      <c r="K29" s="218">
        <v>100</v>
      </c>
      <c r="L29" s="305">
        <v>95.311708058793727</v>
      </c>
    </row>
    <row r="30" spans="2:21" s="58" customFormat="1" ht="3.75" customHeight="1" thickBot="1" x14ac:dyDescent="0.35">
      <c r="C30" s="239"/>
      <c r="D30" s="9"/>
      <c r="E30" s="239"/>
      <c r="F30" s="285"/>
      <c r="G30" s="272"/>
      <c r="H30" s="320"/>
      <c r="I30" s="285"/>
      <c r="J30" s="239"/>
      <c r="K30" s="10"/>
      <c r="L30" s="305"/>
      <c r="M30" s="73"/>
      <c r="N30" s="73"/>
      <c r="O30" s="73"/>
      <c r="P30" s="73"/>
      <c r="Q30" s="57"/>
      <c r="R30" s="57"/>
      <c r="S30" s="57"/>
      <c r="T30" s="57"/>
      <c r="U30" s="57"/>
    </row>
    <row r="31" spans="2:21" ht="37.549999999999997" customHeight="1" thickBot="1" x14ac:dyDescent="0.35">
      <c r="B31" s="12" t="s" vm="145">
        <v>79</v>
      </c>
      <c r="C31" s="309" vm="1571">
        <v>3727825.01</v>
      </c>
      <c r="D31" s="312">
        <v>100</v>
      </c>
      <c r="E31" s="309" vm="895">
        <v>3273720.3000000003</v>
      </c>
      <c r="F31" s="308">
        <v>100</v>
      </c>
      <c r="G31" s="321">
        <v>87.818507875722432</v>
      </c>
      <c r="H31" s="314" vm="1230">
        <v>3946</v>
      </c>
      <c r="I31" s="308">
        <v>100</v>
      </c>
      <c r="J31" s="309" vm="1514">
        <v>3761</v>
      </c>
      <c r="K31" s="312">
        <v>100</v>
      </c>
      <c r="L31" s="321">
        <v>95.311708058793727</v>
      </c>
    </row>
    <row r="32" spans="2:21" s="58" customFormat="1" ht="3.75" customHeight="1" x14ac:dyDescent="0.3">
      <c r="B32" s="72"/>
      <c r="C32" s="239"/>
      <c r="D32" s="73"/>
      <c r="E32" s="239"/>
      <c r="F32" s="289"/>
      <c r="G32" s="305"/>
      <c r="H32" s="298"/>
      <c r="I32" s="289"/>
      <c r="J32" s="239"/>
      <c r="K32" s="73"/>
      <c r="L32" s="305"/>
      <c r="M32" s="73"/>
      <c r="N32" s="73"/>
      <c r="O32" s="73"/>
      <c r="P32" s="73"/>
      <c r="Q32" s="57"/>
      <c r="R32" s="57"/>
      <c r="S32" s="57"/>
      <c r="T32" s="57"/>
      <c r="U32" s="57"/>
    </row>
    <row r="33" spans="2:21" s="16" customFormat="1" ht="37.549999999999997" customHeight="1" x14ac:dyDescent="0.3">
      <c r="B33" s="8" t="s" vm="157">
        <v>80</v>
      </c>
      <c r="C33" s="239" vm="1614">
        <v>35194214.420000002</v>
      </c>
      <c r="D33" s="218">
        <v>53.92</v>
      </c>
      <c r="E33" s="239" vm="1613">
        <v>30402007.640000001</v>
      </c>
      <c r="F33" s="285">
        <v>53.62</v>
      </c>
      <c r="G33" s="272">
        <v>86.383538149734335</v>
      </c>
      <c r="H33" s="298" vm="1616">
        <v>28044</v>
      </c>
      <c r="I33" s="285">
        <v>56.01</v>
      </c>
      <c r="J33" s="239" vm="1615">
        <v>24655</v>
      </c>
      <c r="K33" s="218">
        <v>54.84</v>
      </c>
      <c r="L33" s="305">
        <v>87.915418627870494</v>
      </c>
    </row>
    <row r="34" spans="2:21" s="16" customFormat="1" ht="37.549999999999997" customHeight="1" x14ac:dyDescent="0.3">
      <c r="B34" s="8" t="s" vm="143">
        <v>81</v>
      </c>
      <c r="C34" s="239" vm="1714">
        <v>0</v>
      </c>
      <c r="D34" s="218">
        <v>0</v>
      </c>
      <c r="E34" s="239" vm="1713">
        <v>0</v>
      </c>
      <c r="F34" s="285">
        <v>0</v>
      </c>
      <c r="G34" s="272">
        <v>0</v>
      </c>
      <c r="H34" s="298" vm="1573">
        <v>0</v>
      </c>
      <c r="I34" s="285">
        <v>0</v>
      </c>
      <c r="J34" s="239" vm="1445">
        <v>0</v>
      </c>
      <c r="K34" s="218">
        <v>0</v>
      </c>
      <c r="L34" s="305" t="s">
        <v>60</v>
      </c>
    </row>
    <row r="35" spans="2:21" s="16" customFormat="1" ht="37.549999999999997" customHeight="1" x14ac:dyDescent="0.3">
      <c r="B35" s="8" t="s" vm="156">
        <v>82</v>
      </c>
      <c r="C35" s="239" vm="1523">
        <v>0</v>
      </c>
      <c r="D35" s="218">
        <v>0</v>
      </c>
      <c r="E35" s="239" vm="893">
        <v>0</v>
      </c>
      <c r="F35" s="285">
        <v>0</v>
      </c>
      <c r="G35" s="272">
        <v>0</v>
      </c>
      <c r="H35" s="298" vm="1019">
        <v>0</v>
      </c>
      <c r="I35" s="285">
        <v>0</v>
      </c>
      <c r="J35" s="239" vm="1096">
        <v>0</v>
      </c>
      <c r="K35" s="218">
        <v>0</v>
      </c>
      <c r="L35" s="305" t="s">
        <v>60</v>
      </c>
    </row>
    <row r="36" spans="2:21" s="16" customFormat="1" ht="37.549999999999997" customHeight="1" x14ac:dyDescent="0.3">
      <c r="B36" s="8" t="s" vm="142">
        <v>83</v>
      </c>
      <c r="C36" s="239" vm="1643">
        <v>25736553.340000004</v>
      </c>
      <c r="D36" s="218">
        <v>39.43</v>
      </c>
      <c r="E36" s="239" vm="1186">
        <v>20494203.190000001</v>
      </c>
      <c r="F36" s="285">
        <v>36.14</v>
      </c>
      <c r="G36" s="272">
        <v>79.630721795788048</v>
      </c>
      <c r="H36" s="298" vm="1248">
        <v>11012</v>
      </c>
      <c r="I36" s="285">
        <v>21.99</v>
      </c>
      <c r="J36" s="239" vm="1644">
        <v>10523</v>
      </c>
      <c r="K36" s="218">
        <v>23.41</v>
      </c>
      <c r="L36" s="305">
        <v>95.55938975662913</v>
      </c>
    </row>
    <row r="37" spans="2:21" s="16" customFormat="1" ht="37.549999999999997" customHeight="1" x14ac:dyDescent="0.3">
      <c r="B37" s="8" t="s" vm="155">
        <v>84</v>
      </c>
      <c r="C37" s="239" vm="1586">
        <v>4338012.99</v>
      </c>
      <c r="D37" s="218">
        <v>6.65</v>
      </c>
      <c r="E37" s="239" vm="1350">
        <v>5804410.7599999998</v>
      </c>
      <c r="F37" s="285">
        <v>10.24</v>
      </c>
      <c r="G37" s="272">
        <v>133.8034434977568</v>
      </c>
      <c r="H37" s="298" vm="1130">
        <v>11013</v>
      </c>
      <c r="I37" s="285">
        <v>22</v>
      </c>
      <c r="J37" s="239" vm="1587">
        <v>9778</v>
      </c>
      <c r="K37" s="218">
        <v>21.75</v>
      </c>
      <c r="L37" s="305">
        <v>88.785980205212027</v>
      </c>
    </row>
    <row r="38" spans="2:21" s="58" customFormat="1" ht="3.05" customHeight="1" thickBot="1" x14ac:dyDescent="0.35">
      <c r="B38" s="72"/>
      <c r="C38" s="239"/>
      <c r="D38" s="73"/>
      <c r="E38" s="239"/>
      <c r="F38" s="285"/>
      <c r="G38" s="275"/>
      <c r="H38" s="298"/>
      <c r="I38" s="285"/>
      <c r="J38" s="239"/>
      <c r="K38" s="10"/>
      <c r="L38" s="305"/>
      <c r="M38" s="73"/>
      <c r="N38" s="73"/>
      <c r="O38" s="73"/>
      <c r="P38" s="73"/>
      <c r="Q38" s="57"/>
      <c r="R38" s="57"/>
      <c r="S38" s="57"/>
      <c r="T38" s="57"/>
      <c r="U38" s="57"/>
    </row>
    <row r="39" spans="2:21" ht="37.549999999999997" customHeight="1" thickBot="1" x14ac:dyDescent="0.35">
      <c r="B39" s="12" t="s" vm="144">
        <v>85</v>
      </c>
      <c r="C39" s="309" vm="606">
        <v>65268780.750000007</v>
      </c>
      <c r="D39" s="312">
        <v>100</v>
      </c>
      <c r="E39" s="309" vm="862">
        <v>56700621.590000004</v>
      </c>
      <c r="F39" s="308">
        <v>99.999999999999986</v>
      </c>
      <c r="G39" s="321">
        <v>86.87250005049313</v>
      </c>
      <c r="H39" s="314" vm="1032">
        <v>50069</v>
      </c>
      <c r="I39" s="308">
        <v>100</v>
      </c>
      <c r="J39" s="309" vm="1065">
        <v>44956</v>
      </c>
      <c r="K39" s="312">
        <v>100</v>
      </c>
      <c r="L39" s="321">
        <v>89.788092432443221</v>
      </c>
    </row>
    <row r="40" spans="2:21" s="58" customFormat="1" ht="3.05" customHeight="1" x14ac:dyDescent="0.3">
      <c r="B40" s="72"/>
      <c r="C40" s="239"/>
      <c r="D40" s="73"/>
      <c r="E40" s="239"/>
      <c r="F40" s="289"/>
      <c r="G40" s="275"/>
      <c r="H40" s="298"/>
      <c r="I40" s="289"/>
      <c r="J40" s="239"/>
      <c r="K40" s="73"/>
      <c r="L40" s="305"/>
      <c r="M40" s="73"/>
      <c r="N40" s="73"/>
      <c r="O40" s="73"/>
      <c r="P40" s="73"/>
      <c r="Q40" s="57"/>
      <c r="R40" s="57"/>
      <c r="S40" s="57"/>
      <c r="T40" s="57"/>
      <c r="U40" s="57"/>
    </row>
    <row r="41" spans="2:21" s="16" customFormat="1" ht="31.85" customHeight="1" x14ac:dyDescent="0.3">
      <c r="B41" s="8" t="s" vm="154">
        <v>86</v>
      </c>
      <c r="C41" s="239" vm="1138">
        <v>0</v>
      </c>
      <c r="D41" s="285">
        <v>0</v>
      </c>
      <c r="E41" s="239" vm="1500">
        <v>0</v>
      </c>
      <c r="F41" s="285">
        <v>0</v>
      </c>
      <c r="G41" s="272">
        <v>0</v>
      </c>
      <c r="H41" s="298" vm="709">
        <v>0</v>
      </c>
      <c r="I41" s="285">
        <v>0</v>
      </c>
      <c r="J41" s="239" vm="1451">
        <v>0</v>
      </c>
      <c r="K41" s="285">
        <v>0</v>
      </c>
      <c r="L41" s="305" t="s">
        <v>60</v>
      </c>
    </row>
    <row r="42" spans="2:21" s="58" customFormat="1" ht="3.75" customHeight="1" thickBot="1" x14ac:dyDescent="0.35">
      <c r="C42" s="239"/>
      <c r="D42" s="285"/>
      <c r="E42" s="239"/>
      <c r="F42" s="285"/>
      <c r="G42" s="272"/>
      <c r="H42" s="298"/>
      <c r="I42" s="285"/>
      <c r="J42" s="239"/>
      <c r="K42" s="285"/>
      <c r="L42" s="305"/>
      <c r="M42" s="73"/>
      <c r="N42" s="73"/>
      <c r="O42" s="73"/>
      <c r="P42" s="73"/>
      <c r="Q42" s="57"/>
      <c r="R42" s="57"/>
      <c r="S42" s="57"/>
      <c r="T42" s="57"/>
      <c r="U42" s="57"/>
    </row>
    <row r="43" spans="2:21" ht="37.549999999999997" customHeight="1" thickBot="1" x14ac:dyDescent="0.35">
      <c r="B43" s="12" t="s" vm="141">
        <v>87</v>
      </c>
      <c r="C43" s="309" vm="1238">
        <v>0</v>
      </c>
      <c r="D43" s="308">
        <v>0</v>
      </c>
      <c r="E43" s="309" vm="608">
        <v>0</v>
      </c>
      <c r="F43" s="308">
        <v>0</v>
      </c>
      <c r="G43" s="321">
        <v>0</v>
      </c>
      <c r="H43" s="314" vm="1195">
        <v>0</v>
      </c>
      <c r="I43" s="308">
        <v>0</v>
      </c>
      <c r="J43" s="309" vm="1050">
        <v>0</v>
      </c>
      <c r="K43" s="308">
        <v>0</v>
      </c>
      <c r="L43" s="321" t="s">
        <v>60</v>
      </c>
    </row>
    <row r="44" spans="2:21" s="58" customFormat="1" ht="3.75" customHeight="1" x14ac:dyDescent="0.3">
      <c r="B44" s="72"/>
      <c r="C44" s="239"/>
      <c r="D44" s="289"/>
      <c r="E44" s="239"/>
      <c r="F44" s="289"/>
      <c r="G44" s="305"/>
      <c r="H44" s="298"/>
      <c r="I44" s="289"/>
      <c r="J44" s="239"/>
      <c r="K44" s="289"/>
      <c r="L44" s="305"/>
      <c r="M44" s="73"/>
      <c r="N44" s="73"/>
      <c r="O44" s="73"/>
      <c r="P44" s="73"/>
      <c r="Q44" s="57"/>
      <c r="R44" s="57"/>
      <c r="S44" s="57"/>
      <c r="T44" s="57"/>
      <c r="U44" s="57"/>
    </row>
    <row r="45" spans="2:21" s="16" customFormat="1" ht="31.85" customHeight="1" x14ac:dyDescent="0.3">
      <c r="B45" s="8" t="s" vm="153">
        <v>88</v>
      </c>
      <c r="C45" s="239" vm="842">
        <v>0</v>
      </c>
      <c r="D45" s="285">
        <v>0</v>
      </c>
      <c r="E45" s="239" vm="1316">
        <v>0</v>
      </c>
      <c r="F45" s="285">
        <v>0</v>
      </c>
      <c r="G45" s="272">
        <v>0</v>
      </c>
      <c r="H45" s="298" vm="1181">
        <v>0</v>
      </c>
      <c r="I45" s="285">
        <v>0</v>
      </c>
      <c r="J45" s="239" vm="665">
        <v>0</v>
      </c>
      <c r="K45" s="285">
        <v>0</v>
      </c>
      <c r="L45" s="305" t="s">
        <v>60</v>
      </c>
    </row>
    <row r="46" spans="2:21" s="58" customFormat="1" ht="3.75" customHeight="1" thickBot="1" x14ac:dyDescent="0.35">
      <c r="C46" s="239"/>
      <c r="D46" s="285"/>
      <c r="E46" s="239"/>
      <c r="F46" s="285"/>
      <c r="G46" s="272"/>
      <c r="H46" s="298"/>
      <c r="I46" s="285"/>
      <c r="J46" s="239"/>
      <c r="K46" s="285"/>
      <c r="L46" s="305"/>
      <c r="M46" s="73"/>
      <c r="N46" s="73"/>
      <c r="O46" s="73"/>
      <c r="P46" s="73"/>
      <c r="Q46" s="57"/>
      <c r="R46" s="57"/>
      <c r="S46" s="57"/>
      <c r="T46" s="57"/>
      <c r="U46" s="57"/>
    </row>
    <row r="47" spans="2:21" ht="37.549999999999997" customHeight="1" thickBot="1" x14ac:dyDescent="0.35">
      <c r="B47" s="12" t="s" vm="140">
        <v>89</v>
      </c>
      <c r="C47" s="309" vm="648">
        <v>0</v>
      </c>
      <c r="D47" s="308">
        <v>0</v>
      </c>
      <c r="E47" s="309" vm="936">
        <v>0</v>
      </c>
      <c r="F47" s="308">
        <v>0</v>
      </c>
      <c r="G47" s="321">
        <v>0</v>
      </c>
      <c r="H47" s="314" vm="814">
        <v>0</v>
      </c>
      <c r="I47" s="308">
        <v>0</v>
      </c>
      <c r="J47" s="309" vm="708">
        <v>0</v>
      </c>
      <c r="K47" s="308">
        <v>0</v>
      </c>
      <c r="L47" s="321" t="s">
        <v>60</v>
      </c>
    </row>
    <row r="48" spans="2:21" s="58" customFormat="1" ht="3.75" customHeight="1" x14ac:dyDescent="0.3">
      <c r="B48" s="72"/>
      <c r="C48" s="9"/>
      <c r="D48" s="73"/>
      <c r="E48" s="9"/>
      <c r="F48" s="73"/>
      <c r="G48" s="305"/>
      <c r="H48" s="36"/>
      <c r="I48" s="73"/>
      <c r="J48" s="11"/>
      <c r="K48" s="73"/>
      <c r="L48" s="305"/>
      <c r="M48" s="73"/>
      <c r="N48" s="73"/>
      <c r="O48" s="73"/>
      <c r="P48" s="73"/>
      <c r="Q48" s="57"/>
      <c r="R48" s="57"/>
      <c r="S48" s="57"/>
      <c r="T48" s="57"/>
      <c r="U48" s="57"/>
    </row>
    <row r="49" spans="2:16" ht="23.3" customHeight="1" x14ac:dyDescent="0.3">
      <c r="B49" s="25" t="s">
        <v>42</v>
      </c>
      <c r="C49" s="248">
        <v>1237105891.3700001</v>
      </c>
      <c r="D49" s="14"/>
      <c r="E49" s="248">
        <v>1307108196.3699999</v>
      </c>
      <c r="F49" s="14"/>
      <c r="G49" s="306">
        <v>105.65855400805484</v>
      </c>
      <c r="H49" s="242">
        <v>1436495</v>
      </c>
      <c r="I49" s="14"/>
      <c r="J49" s="248">
        <v>1482267</v>
      </c>
      <c r="K49" s="14"/>
      <c r="L49" s="306">
        <v>103.18636681645255</v>
      </c>
    </row>
    <row r="50" spans="2:16" x14ac:dyDescent="0.3">
      <c r="B50" s="79"/>
      <c r="C50" s="79"/>
      <c r="D50" s="79"/>
      <c r="E50" s="79"/>
      <c r="F50" s="79"/>
      <c r="G50" s="85"/>
      <c r="H50" s="79"/>
      <c r="I50" s="79"/>
      <c r="J50" s="79"/>
      <c r="K50" s="79"/>
      <c r="L50" s="85"/>
      <c r="M50" s="16"/>
      <c r="N50" s="16"/>
      <c r="O50" s="16"/>
      <c r="P50" s="16"/>
    </row>
    <row r="51" spans="2:16" x14ac:dyDescent="0.3">
      <c r="B51" s="79"/>
      <c r="C51" s="79"/>
      <c r="D51" s="79"/>
      <c r="E51" s="79"/>
      <c r="F51" s="79"/>
      <c r="G51" s="85"/>
      <c r="H51" s="79"/>
      <c r="I51" s="79"/>
      <c r="J51" s="79"/>
      <c r="K51" s="79"/>
      <c r="L51" s="85"/>
      <c r="M51" s="16"/>
      <c r="N51" s="16"/>
      <c r="O51" s="16"/>
      <c r="P51" s="16"/>
    </row>
  </sheetData>
  <mergeCells count="5">
    <mergeCell ref="A1:L1"/>
    <mergeCell ref="A2:L2"/>
    <mergeCell ref="B5:B6"/>
    <mergeCell ref="C5:G5"/>
    <mergeCell ref="H5:L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0" orientation="landscape" r:id="rId1"/>
  <rowBreaks count="1" manualBreakCount="1">
    <brk id="28" max="11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6" tint="0.39997558519241921"/>
  </sheetPr>
  <dimension ref="A1:Q51"/>
  <sheetViews>
    <sheetView showGridLines="0" zoomScaleNormal="100" workbookViewId="0">
      <selection activeCell="A6" sqref="A5:E6"/>
    </sheetView>
  </sheetViews>
  <sheetFormatPr defaultColWidth="9.296875" defaultRowHeight="14.4" x14ac:dyDescent="0.3"/>
  <cols>
    <col min="1" max="1" width="5.296875" style="5" customWidth="1"/>
    <col min="2" max="2" width="47.3984375" style="5" customWidth="1"/>
    <col min="3" max="4" width="17.3984375" style="5" bestFit="1" customWidth="1"/>
    <col min="5" max="5" width="11.69921875" style="64" bestFit="1" customWidth="1"/>
    <col min="6" max="7" width="13.69921875" style="5" bestFit="1" customWidth="1"/>
    <col min="8" max="8" width="11.59765625" style="64" customWidth="1"/>
    <col min="9" max="16384" width="9.296875" style="5"/>
  </cols>
  <sheetData>
    <row r="1" spans="1:17" s="16" customFormat="1" ht="58.85" customHeight="1" x14ac:dyDescent="0.3">
      <c r="A1" s="376" t="s">
        <v>62</v>
      </c>
      <c r="B1" s="376"/>
      <c r="C1" s="376"/>
      <c r="D1" s="376"/>
      <c r="E1" s="376"/>
      <c r="F1" s="376"/>
      <c r="G1" s="376"/>
      <c r="H1" s="376"/>
    </row>
    <row r="2" spans="1:17" s="16" customFormat="1" ht="13.85" x14ac:dyDescent="0.3">
      <c r="A2" s="354"/>
      <c r="B2" s="354"/>
      <c r="C2" s="354"/>
      <c r="D2" s="354"/>
      <c r="E2" s="354"/>
      <c r="F2" s="354"/>
      <c r="G2" s="354"/>
      <c r="H2" s="354"/>
    </row>
    <row r="3" spans="1:17" ht="21.75" customHeight="1" x14ac:dyDescent="0.3"/>
    <row r="4" spans="1:17" ht="4.8499999999999996" customHeight="1" thickBot="1" x14ac:dyDescent="0.35"/>
    <row r="5" spans="1:17" s="56" customFormat="1" ht="14.95" customHeight="1" x14ac:dyDescent="0.3">
      <c r="B5" s="373" t="s">
        <v>31</v>
      </c>
      <c r="C5" s="371" t="s">
        <v>24</v>
      </c>
      <c r="D5" s="371"/>
      <c r="E5" s="371"/>
      <c r="F5" s="371" t="s">
        <v>28</v>
      </c>
      <c r="G5" s="371"/>
      <c r="H5" s="372"/>
    </row>
    <row r="6" spans="1:17" s="57" customFormat="1" ht="14.95" thickBot="1" x14ac:dyDescent="0.35">
      <c r="B6" s="374"/>
      <c r="C6" s="3" t="s">
        <v>58</v>
      </c>
      <c r="D6" s="3" t="s">
        <v>59</v>
      </c>
      <c r="E6" s="22" t="s">
        <v>57</v>
      </c>
      <c r="F6" s="3" t="s">
        <v>58</v>
      </c>
      <c r="G6" s="3" t="s">
        <v>59</v>
      </c>
      <c r="H6" s="24" t="s">
        <v>57</v>
      </c>
    </row>
    <row r="7" spans="1:17" s="58" customFormat="1" ht="3.05" customHeight="1" x14ac:dyDescent="0.3">
      <c r="C7" s="57"/>
      <c r="D7" s="57"/>
      <c r="E7" s="59"/>
      <c r="F7" s="57"/>
      <c r="G7" s="57"/>
      <c r="H7" s="59"/>
      <c r="I7" s="57"/>
      <c r="J7" s="57"/>
      <c r="K7" s="57"/>
      <c r="L7" s="57"/>
      <c r="M7" s="57"/>
    </row>
    <row r="8" spans="1:17" s="16" customFormat="1" ht="37.549999999999997" customHeight="1" x14ac:dyDescent="0.3">
      <c r="B8" s="8" t="s" vm="152">
        <v>63</v>
      </c>
      <c r="C8" s="239" vm="1148">
        <v>692931395.50999999</v>
      </c>
      <c r="D8" s="239" vm="1493">
        <v>610524801.85000002</v>
      </c>
      <c r="E8" s="296">
        <v>88.107539333046319</v>
      </c>
      <c r="F8" s="280" vm="731">
        <v>27904</v>
      </c>
      <c r="G8" s="238" vm="935">
        <v>21928</v>
      </c>
      <c r="H8" s="210">
        <v>78.583715596330279</v>
      </c>
    </row>
    <row r="9" spans="1:17" s="16" customFormat="1" ht="37.549999999999997" customHeight="1" x14ac:dyDescent="0.3">
      <c r="B9" s="8" t="s" vm="165">
        <v>64</v>
      </c>
      <c r="C9" s="239" vm="1273">
        <v>8651238.4700000007</v>
      </c>
      <c r="D9" s="239" vm="732">
        <v>5458523.5200000005</v>
      </c>
      <c r="E9" s="296">
        <v>63.095284437350621</v>
      </c>
      <c r="F9" s="280" vm="1290">
        <v>594</v>
      </c>
      <c r="G9" s="238" vm="1255">
        <v>468</v>
      </c>
      <c r="H9" s="210">
        <v>78.787878787878782</v>
      </c>
    </row>
    <row r="10" spans="1:17" s="16" customFormat="1" ht="37.549999999999997" customHeight="1" x14ac:dyDescent="0.3">
      <c r="B10" s="8" t="s" vm="151">
        <v>65</v>
      </c>
      <c r="C10" s="239" vm="1174">
        <v>13209154.880000001</v>
      </c>
      <c r="D10" s="239" vm="1169">
        <v>13079472.349999998</v>
      </c>
      <c r="E10" s="296">
        <v>99.018237493782777</v>
      </c>
      <c r="F10" s="280" vm="695">
        <v>718</v>
      </c>
      <c r="G10" s="238" vm="1203">
        <v>825</v>
      </c>
      <c r="H10" s="210">
        <v>114.9025069637883</v>
      </c>
    </row>
    <row r="11" spans="1:17" s="16" customFormat="1" ht="37.549999999999997" customHeight="1" x14ac:dyDescent="0.3">
      <c r="B11" s="8" t="s" vm="164">
        <v>66</v>
      </c>
      <c r="C11" s="239" vm="1706">
        <v>13270835.939999999</v>
      </c>
      <c r="D11" s="239" vm="1767">
        <v>13241918.34</v>
      </c>
      <c r="E11" s="296">
        <v>99.782096620508753</v>
      </c>
      <c r="F11" s="280" vm="1705">
        <v>1128</v>
      </c>
      <c r="G11" s="238" vm="1363">
        <v>1040</v>
      </c>
      <c r="H11" s="210">
        <v>92.198581560283685</v>
      </c>
    </row>
    <row r="12" spans="1:17" s="16" customFormat="1" ht="37.549999999999997" customHeight="1" x14ac:dyDescent="0.3">
      <c r="B12" s="8" t="s" vm="150">
        <v>67</v>
      </c>
      <c r="C12" s="239" vm="1658">
        <v>16495100.450000001</v>
      </c>
      <c r="D12" s="239" vm="1387">
        <v>17397296.960000001</v>
      </c>
      <c r="E12" s="296">
        <v>105.46948175753607</v>
      </c>
      <c r="F12" s="280" vm="1660">
        <v>1009</v>
      </c>
      <c r="G12" s="238" vm="1659">
        <v>874</v>
      </c>
      <c r="H12" s="210">
        <v>86.620416253716542</v>
      </c>
    </row>
    <row r="13" spans="1:17" s="16" customFormat="1" ht="37.549999999999997" customHeight="1" x14ac:dyDescent="0.3">
      <c r="B13" s="8" t="s" vm="163">
        <v>68</v>
      </c>
      <c r="C13" s="239" vm="1394">
        <v>12726442.760000002</v>
      </c>
      <c r="D13" s="239" vm="673">
        <v>8944756.9900000002</v>
      </c>
      <c r="E13" s="296">
        <v>70.284816886254546</v>
      </c>
      <c r="F13" s="280" vm="1129">
        <v>281</v>
      </c>
      <c r="G13" s="238" vm="1253">
        <v>206</v>
      </c>
      <c r="H13" s="210">
        <v>73.309608540925268</v>
      </c>
    </row>
    <row r="14" spans="1:17" s="58" customFormat="1" ht="3.05" customHeight="1" thickBot="1" x14ac:dyDescent="0.35">
      <c r="B14" s="72"/>
      <c r="C14" s="239"/>
      <c r="D14" s="239"/>
      <c r="E14" s="311"/>
      <c r="F14" s="280"/>
      <c r="G14" s="238"/>
      <c r="H14" s="210"/>
      <c r="I14" s="73"/>
      <c r="J14" s="73"/>
      <c r="K14" s="73"/>
      <c r="L14" s="73"/>
      <c r="M14" s="57"/>
      <c r="N14" s="57"/>
      <c r="O14" s="57"/>
      <c r="P14" s="57"/>
      <c r="Q14" s="57"/>
    </row>
    <row r="15" spans="1:17" ht="37.549999999999997" customHeight="1" thickBot="1" x14ac:dyDescent="0.35">
      <c r="B15" s="12" t="s" vm="166">
        <v>69</v>
      </c>
      <c r="C15" s="309" vm="1663">
        <v>757284168.01000023</v>
      </c>
      <c r="D15" s="309" vm="1664">
        <v>668646770.00999999</v>
      </c>
      <c r="E15" s="321">
        <v>88.295358368190563</v>
      </c>
      <c r="F15" s="309" vm="1165">
        <v>31634</v>
      </c>
      <c r="G15" s="307" vm="1665">
        <v>25341</v>
      </c>
      <c r="H15" s="317">
        <v>80.106847063286338</v>
      </c>
    </row>
    <row r="16" spans="1:17" s="58" customFormat="1" ht="3.05" customHeight="1" x14ac:dyDescent="0.3">
      <c r="B16" s="72"/>
      <c r="C16" s="239"/>
      <c r="D16" s="239"/>
      <c r="E16" s="275"/>
      <c r="F16" s="280"/>
      <c r="G16" s="238"/>
      <c r="H16" s="210"/>
      <c r="I16" s="73"/>
      <c r="J16" s="73"/>
      <c r="K16" s="73"/>
      <c r="L16" s="73"/>
      <c r="M16" s="57"/>
      <c r="N16" s="57"/>
      <c r="O16" s="57"/>
      <c r="P16" s="57"/>
      <c r="Q16" s="57"/>
    </row>
    <row r="17" spans="2:17" s="16" customFormat="1" ht="35.450000000000003" customHeight="1" x14ac:dyDescent="0.3">
      <c r="B17" s="8" t="s" vm="162">
        <v>70</v>
      </c>
      <c r="C17" s="239" vm="1380">
        <v>3018725.8800000004</v>
      </c>
      <c r="D17" s="239" vm="824">
        <v>2668316.91</v>
      </c>
      <c r="E17" s="272">
        <v>88.39215669360479</v>
      </c>
      <c r="F17" s="280" vm="1544">
        <v>248</v>
      </c>
      <c r="G17" s="238" vm="878">
        <v>102</v>
      </c>
      <c r="H17" s="210">
        <v>41.12903225806452</v>
      </c>
    </row>
    <row r="18" spans="2:17" s="16" customFormat="1" ht="35.450000000000003" customHeight="1" x14ac:dyDescent="0.3">
      <c r="B18" s="8" t="s" vm="148">
        <v>71</v>
      </c>
      <c r="C18" s="239" vm="538">
        <v>1504934.5</v>
      </c>
      <c r="D18" s="239" vm="1245">
        <v>2136109.02</v>
      </c>
      <c r="E18" s="272">
        <v>141.94033162240615</v>
      </c>
      <c r="F18" s="280" vm="587">
        <v>237</v>
      </c>
      <c r="G18" s="238" vm="1177">
        <v>334</v>
      </c>
      <c r="H18" s="210">
        <v>140.9282700421941</v>
      </c>
    </row>
    <row r="19" spans="2:17" s="16" customFormat="1" ht="35.450000000000003" customHeight="1" x14ac:dyDescent="0.3">
      <c r="B19" s="8" t="s" vm="161">
        <v>72</v>
      </c>
      <c r="C19" s="239" vm="1259">
        <v>47665.619999999995</v>
      </c>
      <c r="D19" s="239" vm="963">
        <v>46060.979999999996</v>
      </c>
      <c r="E19" s="272">
        <v>96.633548456938144</v>
      </c>
      <c r="F19" s="280" vm="898">
        <v>0</v>
      </c>
      <c r="G19" s="238" vm="1465">
        <v>0</v>
      </c>
      <c r="H19" s="210" t="s">
        <v>60</v>
      </c>
    </row>
    <row r="20" spans="2:17" ht="3.75" customHeight="1" thickBot="1" x14ac:dyDescent="0.35">
      <c r="B20" s="26"/>
      <c r="C20" s="239"/>
      <c r="D20" s="239"/>
      <c r="E20" s="272"/>
      <c r="F20" s="280"/>
      <c r="G20" s="238"/>
      <c r="H20" s="210"/>
    </row>
    <row r="21" spans="2:17" ht="37.549999999999997" customHeight="1" thickBot="1" x14ac:dyDescent="0.35">
      <c r="B21" s="12" t="s" vm="149">
        <v>73</v>
      </c>
      <c r="C21" s="309" vm="1176">
        <v>4571326</v>
      </c>
      <c r="D21" s="309" vm="1239">
        <v>4850486.9099999992</v>
      </c>
      <c r="E21" s="321">
        <v>106.10678192716946</v>
      </c>
      <c r="F21" s="309" vm="1143">
        <v>485</v>
      </c>
      <c r="G21" s="307" vm="671">
        <v>436</v>
      </c>
      <c r="H21" s="317">
        <v>89.896907216494853</v>
      </c>
    </row>
    <row r="22" spans="2:17" ht="4.8499999999999996" customHeight="1" x14ac:dyDescent="0.3">
      <c r="B22" s="31"/>
      <c r="C22" s="239"/>
      <c r="D22" s="239"/>
      <c r="E22" s="272"/>
      <c r="F22" s="280"/>
      <c r="G22" s="238"/>
      <c r="H22" s="210"/>
    </row>
    <row r="23" spans="2:17" ht="38.25" customHeight="1" x14ac:dyDescent="0.3">
      <c r="B23" s="8" t="s" vm="160">
        <v>74</v>
      </c>
      <c r="C23" s="239" vm="748">
        <v>12579137.739999998</v>
      </c>
      <c r="D23" s="239" vm="970">
        <v>10953095.559999997</v>
      </c>
      <c r="E23" s="272">
        <v>87.073500476670972</v>
      </c>
      <c r="F23" s="280" vm="977">
        <v>1638</v>
      </c>
      <c r="G23" s="238" vm="1365">
        <v>1587</v>
      </c>
      <c r="H23" s="210">
        <v>96.88644688644689</v>
      </c>
    </row>
    <row r="24" spans="2:17" ht="38.25" customHeight="1" x14ac:dyDescent="0.3">
      <c r="B24" s="8" t="s" vm="146">
        <v>75</v>
      </c>
      <c r="C24" s="239" vm="1312">
        <v>61247.47</v>
      </c>
      <c r="D24" s="239" vm="866">
        <v>56967.570000000007</v>
      </c>
      <c r="E24" s="272">
        <v>93.01211952101859</v>
      </c>
      <c r="F24" s="280" vm="1201">
        <v>15</v>
      </c>
      <c r="G24" s="238" vm="1492">
        <v>24</v>
      </c>
      <c r="H24" s="210">
        <v>160</v>
      </c>
    </row>
    <row r="25" spans="2:17" ht="38.25" customHeight="1" x14ac:dyDescent="0.3">
      <c r="B25" s="8" t="s" vm="159">
        <v>76</v>
      </c>
      <c r="C25" s="239" vm="976">
        <v>1310973.27</v>
      </c>
      <c r="D25" s="239" vm="1193">
        <v>1168806.4500000002</v>
      </c>
      <c r="E25" s="272">
        <v>89.155627864174548</v>
      </c>
      <c r="F25" s="280" vm="1319">
        <v>481</v>
      </c>
      <c r="G25" s="238" vm="1134">
        <v>481</v>
      </c>
      <c r="H25" s="210">
        <v>100</v>
      </c>
    </row>
    <row r="26" spans="2:17" s="58" customFormat="1" ht="3.75" customHeight="1" thickBot="1" x14ac:dyDescent="0.35">
      <c r="C26" s="239"/>
      <c r="D26" s="239"/>
      <c r="E26" s="272"/>
      <c r="F26" s="280"/>
      <c r="G26" s="238"/>
      <c r="H26" s="210"/>
      <c r="I26" s="73"/>
      <c r="J26" s="73"/>
      <c r="K26" s="73"/>
      <c r="L26" s="73"/>
      <c r="M26" s="57"/>
      <c r="N26" s="57"/>
      <c r="O26" s="57"/>
      <c r="P26" s="57"/>
      <c r="Q26" s="57"/>
    </row>
    <row r="27" spans="2:17" ht="37.549999999999997" customHeight="1" thickBot="1" x14ac:dyDescent="0.35">
      <c r="B27" s="12" t="s" vm="147">
        <v>77</v>
      </c>
      <c r="C27" s="309" vm="1684">
        <v>13951358.48</v>
      </c>
      <c r="D27" s="309" vm="1681">
        <v>12178869.579999998</v>
      </c>
      <c r="E27" s="321">
        <v>87.29522359746575</v>
      </c>
      <c r="F27" s="309" vm="1682">
        <v>2134</v>
      </c>
      <c r="G27" s="307" vm="1683">
        <v>2092</v>
      </c>
      <c r="H27" s="317">
        <v>98.031865042174317</v>
      </c>
    </row>
    <row r="28" spans="2:17" s="58" customFormat="1" ht="3.75" customHeight="1" x14ac:dyDescent="0.3">
      <c r="C28" s="239"/>
      <c r="D28" s="239"/>
      <c r="E28" s="272"/>
      <c r="F28" s="280"/>
      <c r="G28" s="238"/>
      <c r="H28" s="210"/>
      <c r="I28" s="73"/>
      <c r="J28" s="73"/>
      <c r="K28" s="73"/>
      <c r="L28" s="73"/>
      <c r="M28" s="57"/>
      <c r="N28" s="57"/>
      <c r="O28" s="57"/>
      <c r="P28" s="57"/>
      <c r="Q28" s="57"/>
    </row>
    <row r="29" spans="2:17" s="16" customFormat="1" ht="31.85" customHeight="1" x14ac:dyDescent="0.3">
      <c r="B29" s="8" t="s" vm="158">
        <v>78</v>
      </c>
      <c r="C29" s="239" vm="1458">
        <v>3067169.58</v>
      </c>
      <c r="D29" s="239" vm="1539">
        <v>3609082.45</v>
      </c>
      <c r="E29" s="272">
        <v>117.66817438245458</v>
      </c>
      <c r="F29" s="280" vm="543">
        <v>133</v>
      </c>
      <c r="G29" s="238" vm="750">
        <v>148</v>
      </c>
      <c r="H29" s="210">
        <v>111.27819548872179</v>
      </c>
    </row>
    <row r="30" spans="2:17" s="58" customFormat="1" ht="3.75" customHeight="1" thickBot="1" x14ac:dyDescent="0.35">
      <c r="C30" s="239"/>
      <c r="D30" s="239"/>
      <c r="E30" s="272"/>
      <c r="F30" s="280"/>
      <c r="G30" s="238"/>
      <c r="H30" s="210"/>
      <c r="I30" s="73"/>
      <c r="J30" s="73"/>
      <c r="K30" s="73"/>
      <c r="L30" s="73"/>
      <c r="M30" s="57"/>
      <c r="N30" s="57"/>
      <c r="O30" s="57"/>
      <c r="P30" s="57"/>
      <c r="Q30" s="57"/>
    </row>
    <row r="31" spans="2:17" ht="37.549999999999997" customHeight="1" thickBot="1" x14ac:dyDescent="0.35">
      <c r="B31" s="12" t="s" vm="145">
        <v>79</v>
      </c>
      <c r="C31" s="309" vm="749">
        <v>3067169.58</v>
      </c>
      <c r="D31" s="309" vm="532">
        <v>3609082.45</v>
      </c>
      <c r="E31" s="321">
        <v>117.66817438245458</v>
      </c>
      <c r="F31" s="309" vm="1081">
        <v>133</v>
      </c>
      <c r="G31" s="307" vm="599">
        <v>148</v>
      </c>
      <c r="H31" s="317">
        <v>111.27819548872179</v>
      </c>
    </row>
    <row r="32" spans="2:17" s="58" customFormat="1" ht="3.75" customHeight="1" x14ac:dyDescent="0.3">
      <c r="B32" s="72"/>
      <c r="C32" s="239"/>
      <c r="D32" s="239"/>
      <c r="E32" s="305"/>
      <c r="F32" s="280"/>
      <c r="G32" s="238"/>
      <c r="H32" s="210"/>
      <c r="I32" s="73"/>
      <c r="J32" s="73"/>
      <c r="K32" s="73"/>
      <c r="L32" s="73"/>
      <c r="M32" s="57"/>
      <c r="N32" s="57"/>
      <c r="O32" s="57"/>
      <c r="P32" s="57"/>
      <c r="Q32" s="57"/>
    </row>
    <row r="33" spans="2:17" s="16" customFormat="1" ht="37.549999999999997" customHeight="1" x14ac:dyDescent="0.3">
      <c r="B33" s="8" t="s" vm="157">
        <v>80</v>
      </c>
      <c r="C33" s="239" vm="969">
        <v>16549236.289999999</v>
      </c>
      <c r="D33" s="239" vm="632">
        <v>18471372.550000001</v>
      </c>
      <c r="E33" s="272">
        <v>111.61465233994797</v>
      </c>
      <c r="F33" s="280" vm="849">
        <v>1693</v>
      </c>
      <c r="G33" s="238" vm="670">
        <v>1773</v>
      </c>
      <c r="H33" s="210">
        <v>104.72533963378619</v>
      </c>
    </row>
    <row r="34" spans="2:17" s="16" customFormat="1" ht="37.549999999999997" customHeight="1" x14ac:dyDescent="0.3">
      <c r="B34" s="8" t="s" vm="143">
        <v>81</v>
      </c>
      <c r="C34" s="239" vm="603">
        <v>0</v>
      </c>
      <c r="D34" s="239" vm="1461">
        <v>0</v>
      </c>
      <c r="E34" s="272" t="s">
        <v>60</v>
      </c>
      <c r="F34" s="280" vm="733">
        <v>0</v>
      </c>
      <c r="G34" s="238" vm="826">
        <v>0</v>
      </c>
      <c r="H34" s="210" t="s">
        <v>60</v>
      </c>
    </row>
    <row r="35" spans="2:17" s="16" customFormat="1" ht="37.549999999999997" customHeight="1" x14ac:dyDescent="0.3">
      <c r="B35" s="8" t="s" vm="156">
        <v>82</v>
      </c>
      <c r="C35" s="239" vm="1572">
        <v>0</v>
      </c>
      <c r="D35" s="239" vm="1231">
        <v>0</v>
      </c>
      <c r="E35" s="272" t="s">
        <v>60</v>
      </c>
      <c r="F35" s="280" vm="1443">
        <v>0</v>
      </c>
      <c r="G35" s="238" vm="1515">
        <v>0</v>
      </c>
      <c r="H35" s="210" t="s">
        <v>60</v>
      </c>
    </row>
    <row r="36" spans="2:17" s="16" customFormat="1" ht="37.549999999999997" customHeight="1" x14ac:dyDescent="0.3">
      <c r="B36" s="8" t="s" vm="142">
        <v>83</v>
      </c>
      <c r="C36" s="239" vm="1131">
        <v>11728995.6</v>
      </c>
      <c r="D36" s="239" vm="578">
        <v>14235542.449999999</v>
      </c>
      <c r="E36" s="272">
        <v>121.370515732822</v>
      </c>
      <c r="F36" s="280" vm="677">
        <v>346</v>
      </c>
      <c r="G36" s="238" vm="954">
        <v>438</v>
      </c>
      <c r="H36" s="210">
        <v>126.58959537572254</v>
      </c>
    </row>
    <row r="37" spans="2:17" s="16" customFormat="1" ht="37.549999999999997" customHeight="1" x14ac:dyDescent="0.3">
      <c r="B37" s="8" t="s" vm="155">
        <v>84</v>
      </c>
      <c r="C37" s="239" vm="622">
        <v>19470215.999999996</v>
      </c>
      <c r="D37" s="239" vm="865">
        <v>19805247.369999997</v>
      </c>
      <c r="E37" s="272">
        <v>101.72073781821425</v>
      </c>
      <c r="F37" s="280" vm="1089">
        <v>1757</v>
      </c>
      <c r="G37" s="238" vm="757">
        <v>1301</v>
      </c>
      <c r="H37" s="210">
        <v>74.046670461013093</v>
      </c>
    </row>
    <row r="38" spans="2:17" s="58" customFormat="1" ht="3.05" customHeight="1" thickBot="1" x14ac:dyDescent="0.35">
      <c r="B38" s="72"/>
      <c r="C38" s="239"/>
      <c r="D38" s="239"/>
      <c r="E38" s="275"/>
      <c r="F38" s="280"/>
      <c r="G38" s="238"/>
      <c r="H38" s="210"/>
      <c r="I38" s="73"/>
      <c r="J38" s="73"/>
      <c r="K38" s="73"/>
      <c r="L38" s="73"/>
      <c r="M38" s="57"/>
      <c r="N38" s="57"/>
      <c r="O38" s="57"/>
      <c r="P38" s="57"/>
      <c r="Q38" s="57"/>
    </row>
    <row r="39" spans="2:17" ht="37.549999999999997" customHeight="1" thickBot="1" x14ac:dyDescent="0.35">
      <c r="B39" s="12" t="s" vm="144">
        <v>85</v>
      </c>
      <c r="C39" s="309" vm="614">
        <v>47748447.890000001</v>
      </c>
      <c r="D39" s="309" vm="1147">
        <v>52512162.369999997</v>
      </c>
      <c r="E39" s="321">
        <v>109.97668969465637</v>
      </c>
      <c r="F39" s="309" vm="1356">
        <v>3796</v>
      </c>
      <c r="G39" s="307" vm="1560">
        <v>3512</v>
      </c>
      <c r="H39" s="317">
        <v>92.518440463645945</v>
      </c>
    </row>
    <row r="40" spans="2:17" s="58" customFormat="1" ht="3.05" customHeight="1" x14ac:dyDescent="0.3">
      <c r="B40" s="72"/>
      <c r="C40" s="239"/>
      <c r="D40" s="239"/>
      <c r="E40" s="275"/>
      <c r="F40" s="280"/>
      <c r="G40" s="238"/>
      <c r="H40" s="210"/>
      <c r="I40" s="73"/>
      <c r="J40" s="73"/>
      <c r="K40" s="73"/>
      <c r="L40" s="73"/>
      <c r="M40" s="57"/>
      <c r="N40" s="57"/>
      <c r="O40" s="57"/>
      <c r="P40" s="57"/>
      <c r="Q40" s="57"/>
    </row>
    <row r="41" spans="2:17" s="16" customFormat="1" ht="31.85" customHeight="1" x14ac:dyDescent="0.3">
      <c r="B41" s="8" t="s" vm="154">
        <v>86</v>
      </c>
      <c r="C41" s="239" vm="1590">
        <v>0</v>
      </c>
      <c r="D41" s="239" vm="1764">
        <v>0</v>
      </c>
      <c r="E41" s="272" t="s">
        <v>60</v>
      </c>
      <c r="F41" s="280" vm="1406">
        <v>0</v>
      </c>
      <c r="G41" s="238" vm="1360">
        <v>0</v>
      </c>
      <c r="H41" s="210" t="s">
        <v>60</v>
      </c>
    </row>
    <row r="42" spans="2:17" s="58" customFormat="1" ht="3.75" customHeight="1" thickBot="1" x14ac:dyDescent="0.35">
      <c r="C42" s="239"/>
      <c r="D42" s="239"/>
      <c r="E42" s="272"/>
      <c r="F42" s="280"/>
      <c r="G42" s="238"/>
      <c r="H42" s="210"/>
      <c r="I42" s="73"/>
      <c r="J42" s="73"/>
      <c r="K42" s="73"/>
      <c r="L42" s="73"/>
      <c r="M42" s="57"/>
      <c r="N42" s="57"/>
      <c r="O42" s="57"/>
      <c r="P42" s="57"/>
      <c r="Q42" s="57"/>
    </row>
    <row r="43" spans="2:17" ht="37.549999999999997" customHeight="1" thickBot="1" x14ac:dyDescent="0.35">
      <c r="B43" s="12" t="s" vm="141">
        <v>87</v>
      </c>
      <c r="C43" s="309" vm="1090">
        <v>0</v>
      </c>
      <c r="D43" s="309" vm="1263">
        <v>0</v>
      </c>
      <c r="E43" s="321" t="s">
        <v>60</v>
      </c>
      <c r="F43" s="309" vm="1221">
        <v>0</v>
      </c>
      <c r="G43" s="307" vm="775">
        <v>0</v>
      </c>
      <c r="H43" s="317" t="s">
        <v>60</v>
      </c>
    </row>
    <row r="44" spans="2:17" s="58" customFormat="1" ht="3.75" customHeight="1" x14ac:dyDescent="0.3">
      <c r="B44" s="72"/>
      <c r="C44" s="239"/>
      <c r="D44" s="239"/>
      <c r="E44" s="305"/>
      <c r="F44" s="280"/>
      <c r="G44" s="238"/>
      <c r="H44" s="210"/>
      <c r="I44" s="73"/>
      <c r="J44" s="73"/>
      <c r="K44" s="73"/>
      <c r="L44" s="73"/>
      <c r="M44" s="57"/>
      <c r="N44" s="57"/>
      <c r="O44" s="57"/>
      <c r="P44" s="57"/>
      <c r="Q44" s="57"/>
    </row>
    <row r="45" spans="2:17" s="16" customFormat="1" ht="31.85" customHeight="1" x14ac:dyDescent="0.3">
      <c r="B45" s="8" t="s" vm="153">
        <v>88</v>
      </c>
      <c r="C45" s="239" vm="1392">
        <v>0</v>
      </c>
      <c r="D45" s="239" vm="1133">
        <v>0</v>
      </c>
      <c r="E45" s="272" t="s">
        <v>60</v>
      </c>
      <c r="F45" s="280" vm="1054">
        <v>0</v>
      </c>
      <c r="G45" s="238" vm="679">
        <v>0</v>
      </c>
      <c r="H45" s="210" t="s">
        <v>60</v>
      </c>
    </row>
    <row r="46" spans="2:17" s="58" customFormat="1" ht="3.75" customHeight="1" thickBot="1" x14ac:dyDescent="0.35">
      <c r="C46" s="239"/>
      <c r="D46" s="239"/>
      <c r="E46" s="272"/>
      <c r="F46" s="280"/>
      <c r="G46" s="238"/>
      <c r="H46" s="210"/>
      <c r="I46" s="73"/>
      <c r="J46" s="73"/>
      <c r="K46" s="73"/>
      <c r="L46" s="73"/>
      <c r="M46" s="57"/>
      <c r="N46" s="57"/>
      <c r="O46" s="57"/>
      <c r="P46" s="57"/>
      <c r="Q46" s="57"/>
    </row>
    <row r="47" spans="2:17" ht="37.549999999999997" customHeight="1" thickBot="1" x14ac:dyDescent="0.35">
      <c r="B47" s="12" t="s" vm="140">
        <v>89</v>
      </c>
      <c r="C47" s="309" vm="1531">
        <v>0</v>
      </c>
      <c r="D47" s="309" vm="1588">
        <v>0</v>
      </c>
      <c r="E47" s="321" t="s">
        <v>60</v>
      </c>
      <c r="F47" s="309" vm="1589">
        <v>0</v>
      </c>
      <c r="G47" s="307" vm="1062">
        <v>0</v>
      </c>
      <c r="H47" s="317" t="s">
        <v>60</v>
      </c>
    </row>
    <row r="48" spans="2:17" s="58" customFormat="1" ht="3.75" customHeight="1" x14ac:dyDescent="0.3">
      <c r="B48" s="72"/>
      <c r="C48" s="9"/>
      <c r="D48" s="9"/>
      <c r="E48" s="305"/>
      <c r="F48" s="36"/>
      <c r="G48" s="11"/>
      <c r="H48" s="210"/>
      <c r="I48" s="73"/>
      <c r="J48" s="73"/>
      <c r="K48" s="73"/>
      <c r="L48" s="73"/>
      <c r="M48" s="57"/>
      <c r="N48" s="57"/>
      <c r="O48" s="57"/>
      <c r="P48" s="57"/>
      <c r="Q48" s="57"/>
    </row>
    <row r="49" spans="2:12" ht="23.3" customHeight="1" x14ac:dyDescent="0.3">
      <c r="B49" s="25" t="s">
        <v>42</v>
      </c>
      <c r="C49" s="248">
        <v>826622469.96000028</v>
      </c>
      <c r="D49" s="248">
        <v>741797371.32000005</v>
      </c>
      <c r="E49" s="306">
        <v>89.738350731730677</v>
      </c>
      <c r="F49" s="248">
        <v>38182</v>
      </c>
      <c r="G49" s="248">
        <v>31529</v>
      </c>
      <c r="H49" s="292">
        <v>82.575559164003977</v>
      </c>
    </row>
    <row r="50" spans="2:12" x14ac:dyDescent="0.3">
      <c r="B50" s="79"/>
      <c r="C50" s="79"/>
      <c r="D50" s="79"/>
      <c r="E50" s="85"/>
      <c r="F50" s="79"/>
      <c r="G50" s="79"/>
      <c r="H50" s="85"/>
      <c r="I50" s="16"/>
      <c r="J50" s="16"/>
      <c r="K50" s="16"/>
      <c r="L50" s="16"/>
    </row>
    <row r="51" spans="2:12" x14ac:dyDescent="0.3">
      <c r="B51" s="79"/>
      <c r="C51" s="79"/>
      <c r="D51" s="79"/>
      <c r="E51" s="85"/>
      <c r="F51" s="79"/>
      <c r="G51" s="79"/>
      <c r="H51" s="85"/>
      <c r="I51" s="16"/>
      <c r="J51" s="16"/>
      <c r="K51" s="16"/>
      <c r="L51" s="16"/>
    </row>
  </sheetData>
  <mergeCells count="5">
    <mergeCell ref="A1:H1"/>
    <mergeCell ref="A2:H2"/>
    <mergeCell ref="B5:B6"/>
    <mergeCell ref="C5:E5"/>
    <mergeCell ref="F5:H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0" orientation="landscape" r:id="rId1"/>
  <rowBreaks count="1" manualBreakCount="1">
    <brk id="27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0.39997558519241921"/>
  </sheetPr>
  <dimension ref="A1:I43"/>
  <sheetViews>
    <sheetView showGridLines="0" tabSelected="1" zoomScaleNormal="100" workbookViewId="0">
      <selection activeCell="E3" sqref="E3"/>
    </sheetView>
  </sheetViews>
  <sheetFormatPr defaultColWidth="8.8984375" defaultRowHeight="14.4" x14ac:dyDescent="0.3"/>
  <cols>
    <col min="1" max="1" width="8.8984375" style="1"/>
    <col min="2" max="2" width="74.59765625" style="1" customWidth="1"/>
    <col min="3" max="6" width="17.69921875" style="1" customWidth="1"/>
    <col min="7" max="16384" width="8.8984375" style="1"/>
  </cols>
  <sheetData>
    <row r="1" spans="1:9" ht="53.45" customHeight="1" x14ac:dyDescent="0.3">
      <c r="A1" s="376" t="s">
        <v>244</v>
      </c>
      <c r="B1" s="376"/>
      <c r="C1" s="376"/>
      <c r="D1" s="376"/>
      <c r="E1" s="376"/>
      <c r="F1" s="376"/>
      <c r="G1" s="376"/>
      <c r="H1" s="376"/>
      <c r="I1" s="376"/>
    </row>
    <row r="2" spans="1:9" x14ac:dyDescent="0.3">
      <c r="A2" s="379"/>
      <c r="B2" s="379"/>
      <c r="C2" s="379"/>
      <c r="D2" s="379"/>
      <c r="E2" s="379"/>
      <c r="F2" s="379"/>
      <c r="G2" s="379"/>
      <c r="H2" s="379"/>
      <c r="I2" s="379"/>
    </row>
    <row r="4" spans="1:9" ht="14.95" thickBot="1" x14ac:dyDescent="0.35"/>
    <row r="5" spans="1:9" x14ac:dyDescent="0.3">
      <c r="B5" s="373" t="s">
        <v>31</v>
      </c>
      <c r="C5" s="380" t="s">
        <v>47</v>
      </c>
      <c r="D5" s="380"/>
      <c r="E5" s="380"/>
      <c r="F5" s="381"/>
      <c r="G5" s="322"/>
      <c r="H5" s="323"/>
    </row>
    <row r="6" spans="1:9" s="328" customFormat="1" ht="47.1" thickBot="1" x14ac:dyDescent="0.35">
      <c r="A6" s="1"/>
      <c r="B6" s="374"/>
      <c r="C6" s="324" t="s">
        <v>48</v>
      </c>
      <c r="D6" s="324" t="s">
        <v>49</v>
      </c>
      <c r="E6" s="324" t="s">
        <v>50</v>
      </c>
      <c r="F6" s="325" t="s">
        <v>51</v>
      </c>
      <c r="G6" s="326"/>
      <c r="H6" s="327"/>
      <c r="I6" s="1"/>
    </row>
    <row r="7" spans="1:9" s="329" customFormat="1" ht="3.75" customHeight="1" x14ac:dyDescent="0.3">
      <c r="A7" s="1"/>
      <c r="B7" s="58"/>
      <c r="C7" s="94"/>
      <c r="D7" s="94"/>
      <c r="E7" s="327"/>
      <c r="F7" s="94"/>
      <c r="G7" s="94"/>
      <c r="H7" s="327"/>
      <c r="I7" s="1"/>
    </row>
    <row r="8" spans="1:9" s="329" customFormat="1" ht="24.8" customHeight="1" x14ac:dyDescent="0.3">
      <c r="A8" s="328"/>
      <c r="B8" s="8" t="str" vm="183">
        <f>CUBEMEMBER("KRK HUO2 RH Statistika","[Podvrste osiguranja].[hPodvrsteOsiguranja].[Rizik].&amp;[96]")</f>
        <v>19.01 OSIGURANJE ŽIVOTA ZA SLUČAJ SMRTI I DOŽIVLJENJA (MJEŠOVITO OSIGURANJE)</v>
      </c>
      <c r="C8" s="331">
        <v>25645</v>
      </c>
      <c r="D8" s="331">
        <v>9444</v>
      </c>
      <c r="E8" s="331">
        <v>50498777.530000009</v>
      </c>
      <c r="F8" s="331">
        <v>301440026.47999996</v>
      </c>
      <c r="G8" s="328"/>
      <c r="H8" s="328"/>
      <c r="I8" s="328"/>
    </row>
    <row r="9" spans="1:9" s="329" customFormat="1" ht="24.8" customHeight="1" x14ac:dyDescent="0.25">
      <c r="B9" s="8" t="str" vm="178">
        <f>CUBEMEMBER("KRK HUO2 RH Statistika","[Podvrste osiguranja].[hPodvrsteOsiguranja].[Rizik].&amp;[97]")</f>
        <v>19.02 OSIGURANJE ZA SLUČAJ SMRTI</v>
      </c>
      <c r="C9" s="331">
        <v>4385</v>
      </c>
      <c r="D9" s="331">
        <v>11523</v>
      </c>
      <c r="E9" s="331">
        <v>2320677.4599999995</v>
      </c>
      <c r="F9" s="331">
        <v>27184856.610000003</v>
      </c>
    </row>
    <row r="10" spans="1:9" s="329" customFormat="1" ht="24.8" customHeight="1" x14ac:dyDescent="0.25">
      <c r="B10" s="8" t="str" vm="173">
        <f>CUBEMEMBER("KRK HUO2 RH Statistika","[Podvrste osiguranja].[hPodvrsteOsiguranja].[Rizik].&amp;[98]")</f>
        <v>19.03 OSIGURANJE ZA SLUČAJ DOŽIVLJENJA</v>
      </c>
      <c r="C10" s="331">
        <v>2777</v>
      </c>
      <c r="D10" s="331">
        <v>188</v>
      </c>
      <c r="E10" s="331">
        <v>4777760.97</v>
      </c>
      <c r="F10" s="331">
        <v>8668961.5199999996</v>
      </c>
    </row>
    <row r="11" spans="1:9" s="329" customFormat="1" ht="24.8" customHeight="1" x14ac:dyDescent="0.25">
      <c r="B11" s="8" t="str" vm="188">
        <f>CUBEMEMBER("KRK HUO2 RH Statistika","[Podvrste osiguranja].[hPodvrsteOsiguranja].[Rizik].&amp;[99]")</f>
        <v>19.04 DOŽIVOTNO OSIGURANJE ZA SLUČAJ SMRTI</v>
      </c>
      <c r="C11" s="331">
        <v>12269</v>
      </c>
      <c r="D11" s="331">
        <v>0</v>
      </c>
      <c r="E11" s="331">
        <v>5247239.2600000007</v>
      </c>
      <c r="F11" s="331">
        <v>376901.12</v>
      </c>
    </row>
    <row r="12" spans="1:9" s="329" customFormat="1" ht="24.8" customHeight="1" x14ac:dyDescent="0.25">
      <c r="B12" s="8" t="str" vm="182">
        <f>CUBEMEMBER("KRK HUO2 RH Statistika","[Podvrste osiguranja].[hPodvrsteOsiguranja].[Rizik].&amp;[100]")</f>
        <v>19.05 OSIGURANJE KRITIČNIH BOLESTI</v>
      </c>
      <c r="C12" s="331">
        <v>3735</v>
      </c>
      <c r="D12" s="331">
        <v>10</v>
      </c>
      <c r="E12" s="331">
        <v>2227145.5099999998</v>
      </c>
      <c r="F12" s="331">
        <v>497033.03</v>
      </c>
    </row>
    <row r="13" spans="1:9" s="328" customFormat="1" ht="24.8" customHeight="1" thickBot="1" x14ac:dyDescent="0.35">
      <c r="A13" s="329"/>
      <c r="B13" s="8" t="str" vm="177">
        <f>CUBEMEMBER("KRK HUO2 RH Statistika","[Podvrste osiguranja].[hPodvrsteOsiguranja].[Rizik].&amp;[108]")</f>
        <v>19.99 OSTALA OSIGURANJA ŽIVOTA</v>
      </c>
      <c r="C13" s="331">
        <v>212</v>
      </c>
      <c r="D13" s="331">
        <v>11</v>
      </c>
      <c r="E13" s="331">
        <v>180711.94</v>
      </c>
      <c r="F13" s="331">
        <v>37485.699999999997</v>
      </c>
      <c r="G13" s="329"/>
      <c r="H13" s="329"/>
      <c r="I13" s="329"/>
    </row>
    <row r="14" spans="1:9" s="328" customFormat="1" ht="24.8" customHeight="1" thickBot="1" x14ac:dyDescent="0.35">
      <c r="A14" s="329"/>
      <c r="B14" s="20" t="str" vm="166">
        <f>CUBEMEMBER("KRK HUO2 RH Statistika","[Rizici].[hSkupineRiziciOsiguranja].[Vrsta osiguranja].&amp;[19]")</f>
        <v>19 ŽIVOTNO OSIGURANJE</v>
      </c>
      <c r="C14" s="332">
        <f>SUM(C8:C13)</f>
        <v>49023</v>
      </c>
      <c r="D14" s="332">
        <f>SUM(D8:D13)</f>
        <v>21176</v>
      </c>
      <c r="E14" s="332">
        <f t="shared" ref="E14:F14" si="0">SUM(E8:E13)</f>
        <v>65252312.670000002</v>
      </c>
      <c r="F14" s="332">
        <f t="shared" si="0"/>
        <v>338205264.45999992</v>
      </c>
      <c r="G14" s="329"/>
      <c r="H14" s="329"/>
      <c r="I14" s="329"/>
    </row>
    <row r="15" spans="1:9" s="329" customFormat="1" ht="24.8" customHeight="1" x14ac:dyDescent="0.3">
      <c r="A15" s="328"/>
      <c r="B15" s="8" t="str" vm="172">
        <f>CUBEMEMBER("KRK HUO2 RH Statistika","[Podvrste osiguranja].[hPodvrsteOsiguranja].[Rizik].&amp;[109]")</f>
        <v>20.01 OSIGURANJE OSOBNE DOŽIVOTNE RENTE</v>
      </c>
      <c r="C15" s="331">
        <v>3</v>
      </c>
      <c r="D15" s="331">
        <v>40</v>
      </c>
      <c r="E15" s="331">
        <v>5034.08</v>
      </c>
      <c r="F15" s="331">
        <v>4677116.6099999994</v>
      </c>
      <c r="G15" s="328"/>
      <c r="H15" s="328"/>
      <c r="I15" s="328"/>
    </row>
    <row r="16" spans="1:9" s="329" customFormat="1" ht="24.8" customHeight="1" x14ac:dyDescent="0.3">
      <c r="A16" s="328"/>
      <c r="B16" s="8" t="str" vm="187">
        <f>CUBEMEMBER("KRK HUO2 RH Statistika","[Podvrste osiguranja].[hPodvrsteOsiguranja].[Rizik].&amp;[110]")</f>
        <v>20.02 OSIGURANJE OSOBNE RENTE S ODREĐENIM TRAJANJEM</v>
      </c>
      <c r="C16" s="331">
        <v>12</v>
      </c>
      <c r="D16" s="331">
        <v>60</v>
      </c>
      <c r="E16" s="331">
        <v>8625.02</v>
      </c>
      <c r="F16" s="331">
        <v>4587829.8599999994</v>
      </c>
      <c r="G16" s="328"/>
      <c r="H16" s="328"/>
      <c r="I16" s="328"/>
    </row>
    <row r="17" spans="1:9" s="329" customFormat="1" ht="24.8" customHeight="1" thickBot="1" x14ac:dyDescent="0.3">
      <c r="B17" s="8" t="str" vm="181">
        <f>CUBEMEMBER("KRK HUO2 RH Statistika","[Podvrste osiguranja].[hPodvrsteOsiguranja].[Rizik].&amp;[111]")</f>
        <v>20.99 OSTALA RENTNA OSIGURANJA</v>
      </c>
      <c r="C17" s="331">
        <v>0</v>
      </c>
      <c r="D17" s="331">
        <v>0</v>
      </c>
      <c r="E17" s="331">
        <v>0</v>
      </c>
      <c r="F17" s="331">
        <v>0</v>
      </c>
    </row>
    <row r="18" spans="1:9" s="328" customFormat="1" ht="24.8" customHeight="1" thickBot="1" x14ac:dyDescent="0.35">
      <c r="A18" s="329"/>
      <c r="B18" s="20" t="str" vm="149">
        <f>CUBEMEMBER("KRK HUO2 RH Statistika","[Rizici].[hSkupineRiziciOsiguranja].[Vrsta osiguranja].&amp;[20]")</f>
        <v>20 RENTNO OSIGURANJE</v>
      </c>
      <c r="C18" s="332">
        <f>SUM(C15:C17)</f>
        <v>15</v>
      </c>
      <c r="D18" s="332">
        <f t="shared" ref="D18:F18" si="1">SUM(D15:D17)</f>
        <v>100</v>
      </c>
      <c r="E18" s="332">
        <f t="shared" si="1"/>
        <v>13659.1</v>
      </c>
      <c r="F18" s="332">
        <f t="shared" si="1"/>
        <v>9264946.4699999988</v>
      </c>
      <c r="G18" s="329"/>
      <c r="H18" s="329"/>
      <c r="I18" s="329"/>
    </row>
    <row r="19" spans="1:9" s="328" customFormat="1" ht="24.8" customHeight="1" x14ac:dyDescent="0.3">
      <c r="A19" s="329"/>
      <c r="B19" s="8" t="str" vm="176">
        <f>CUBEMEMBER("KRK HUO2 RH Statistika","[Podvrste osiguranja].[hPodvrsteOsiguranja].[Rizik].&amp;[112]")</f>
        <v>21.01 DOPUNSKO OSIGURANJE OD POSLJEDICA NEZGODE UZ OSIGURANJE ŽIVOTA</v>
      </c>
      <c r="C19" s="331">
        <v>38945</v>
      </c>
      <c r="D19" s="331">
        <v>2803</v>
      </c>
      <c r="E19" s="331">
        <v>3003247.42</v>
      </c>
      <c r="F19" s="331">
        <v>1703662.29</v>
      </c>
      <c r="G19" s="329"/>
      <c r="H19" s="329"/>
      <c r="I19" s="329"/>
    </row>
    <row r="20" spans="1:9" s="329" customFormat="1" ht="24.8" customHeight="1" x14ac:dyDescent="0.3">
      <c r="A20" s="328"/>
      <c r="B20" s="8" t="str" vm="171">
        <f>CUBEMEMBER("KRK HUO2 RH Statistika","[Podvrste osiguranja].[hPodvrsteOsiguranja].[Rizik].&amp;[113]")</f>
        <v>21.02 DOPUNSKO ZDRAVSTVENO OSIGURANJE UZ OSIGURANJE ŽIVOTA</v>
      </c>
      <c r="C20" s="331">
        <v>530</v>
      </c>
      <c r="D20" s="331">
        <v>0</v>
      </c>
      <c r="E20" s="331">
        <v>201135.30000000002</v>
      </c>
      <c r="F20" s="331">
        <v>0</v>
      </c>
      <c r="G20" s="328"/>
      <c r="H20" s="328"/>
      <c r="I20" s="328"/>
    </row>
    <row r="21" spans="1:9" s="329" customFormat="1" ht="24.8" customHeight="1" thickBot="1" x14ac:dyDescent="0.35">
      <c r="A21" s="328"/>
      <c r="B21" s="8" t="str" vm="186">
        <f>CUBEMEMBER("KRK HUO2 RH Statistika","[Podvrste osiguranja].[hPodvrsteOsiguranja].[Rizik].&amp;[114]")</f>
        <v>21.99 OSTALA DOPUNSKA OSIGURANJA UZ OSIGURANJE ŽIVOTA</v>
      </c>
      <c r="C21" s="331">
        <v>22051</v>
      </c>
      <c r="D21" s="331">
        <v>7</v>
      </c>
      <c r="E21" s="331">
        <v>1094777.8600000001</v>
      </c>
      <c r="F21" s="331">
        <v>11674.11</v>
      </c>
      <c r="G21" s="328"/>
      <c r="H21" s="328"/>
      <c r="I21" s="328"/>
    </row>
    <row r="22" spans="1:9" s="329" customFormat="1" ht="24.8" customHeight="1" thickBot="1" x14ac:dyDescent="0.3">
      <c r="B22" s="20" t="str" vm="147">
        <f>CUBEMEMBER("KRK HUO2 RH Statistika","[Rizici].[hSkupineRiziciOsiguranja].[Vrsta osiguranja].&amp;[21]")</f>
        <v>21 DODATNA OSIGURANJA UZ ŽIVOTNO OSIGURANJE</v>
      </c>
      <c r="C22" s="332">
        <f>SUM(C19:C21)</f>
        <v>61526</v>
      </c>
      <c r="D22" s="332">
        <f t="shared" ref="D22:F22" si="2">SUM(D19:D21)</f>
        <v>2810</v>
      </c>
      <c r="E22" s="332">
        <f t="shared" si="2"/>
        <v>4299160.58</v>
      </c>
      <c r="F22" s="332">
        <f t="shared" si="2"/>
        <v>1715336.4000000001</v>
      </c>
    </row>
    <row r="23" spans="1:9" s="328" customFormat="1" ht="24.8" customHeight="1" thickBot="1" x14ac:dyDescent="0.35">
      <c r="A23" s="329"/>
      <c r="B23" s="8" t="str" vm="180">
        <f>CUBEMEMBER("KRK HUO2 RH Statistika","[Podvrste osiguranja].[hPodvrsteOsiguranja].[Rizik].&amp;[115]")</f>
        <v>22.01 OSIGURANJE ZA SLUČAJ VJENČANJA ILI ROĐENJA</v>
      </c>
      <c r="C23" s="331">
        <v>10</v>
      </c>
      <c r="D23" s="331">
        <v>0</v>
      </c>
      <c r="E23" s="331">
        <v>14209.46</v>
      </c>
      <c r="F23" s="331">
        <v>0</v>
      </c>
      <c r="G23" s="329"/>
      <c r="H23" s="329"/>
      <c r="I23" s="329"/>
    </row>
    <row r="24" spans="1:9" s="328" customFormat="1" ht="24.8" customHeight="1" thickBot="1" x14ac:dyDescent="0.35">
      <c r="A24" s="329"/>
      <c r="B24" s="20" t="str" vm="145">
        <f>CUBEMEMBER("KRK HUO2 RH Statistika","[Rizici].[hSkupineRiziciOsiguranja].[Vrsta osiguranja].&amp;[22]")</f>
        <v>22 OSIGURANJE ZA SLUČAJ VJENČANJA ILI ROĐENJA</v>
      </c>
      <c r="C24" s="332">
        <f t="shared" ref="C24:F24" si="3">SUM(C23)</f>
        <v>10</v>
      </c>
      <c r="D24" s="333">
        <f>SUM(D23)</f>
        <v>0</v>
      </c>
      <c r="E24" s="333">
        <f>SUM(E23)</f>
        <v>14209.46</v>
      </c>
      <c r="F24" s="333">
        <f t="shared" si="3"/>
        <v>0</v>
      </c>
      <c r="G24" s="329"/>
      <c r="H24" s="329"/>
      <c r="I24" s="329"/>
    </row>
    <row r="25" spans="1:9" s="329" customFormat="1" ht="24.8" customHeight="1" x14ac:dyDescent="0.3">
      <c r="A25" s="328"/>
      <c r="B25" s="8" t="str" vm="175">
        <f>CUBEMEMBER("KRK HUO2 RH Statistika","[Podvrste osiguranja].[hPodvrsteOsiguranja].[Rizik].&amp;[116]")</f>
        <v>23.01 OSIG. ŽIVOTA ZA SLUČAJ SMRTI I DOŽIVLJENJA KOD KOJEG OSIGURANIK NA SEBE PREUZIMA INV. RIZIK</v>
      </c>
      <c r="C25" s="331">
        <v>192</v>
      </c>
      <c r="D25" s="331">
        <v>46</v>
      </c>
      <c r="E25" s="331">
        <v>205130.05000000002</v>
      </c>
      <c r="F25" s="331">
        <v>329966.28000000003</v>
      </c>
      <c r="G25" s="328"/>
      <c r="H25" s="328"/>
      <c r="I25" s="328"/>
    </row>
    <row r="26" spans="1:9" s="328" customFormat="1" ht="24.8" customHeight="1" x14ac:dyDescent="0.3">
      <c r="B26" s="8" t="str" vm="170">
        <f>CUBEMEMBER("KRK HUO2 RH Statistika","[Podvrste osiguranja].[hPodvrsteOsiguranja].[Rizik].&amp;[117]")</f>
        <v>23.02 OSIGURANJE ZA SLUČAJ SMRTI KOD KOJEG OSIGURANIK NA SEBE PREUZIMA INVESTICIJSKI RIZIK</v>
      </c>
      <c r="C26" s="331">
        <v>0</v>
      </c>
      <c r="D26" s="331">
        <v>0</v>
      </c>
      <c r="E26" s="331">
        <v>0</v>
      </c>
      <c r="F26" s="331">
        <v>0</v>
      </c>
    </row>
    <row r="27" spans="1:9" s="328" customFormat="1" ht="24.8" customHeight="1" x14ac:dyDescent="0.3">
      <c r="A27" s="329"/>
      <c r="B27" s="8" t="str" vm="185">
        <f>CUBEMEMBER("KRK HUO2 RH Statistika","[Podvrste osiguranja].[hPodvrsteOsiguranja].[Rizik].&amp;[118]")</f>
        <v>23.03 OSIGURANJE ZA SLUČAJ DOŽIVLJENJA KOD KOJEG OSIGURANIK NA SEBE PREUZIMA INVESTICIJSKI RIZIK</v>
      </c>
      <c r="C27" s="331">
        <v>0</v>
      </c>
      <c r="D27" s="331">
        <v>0</v>
      </c>
      <c r="E27" s="331">
        <v>0</v>
      </c>
      <c r="F27" s="331">
        <v>0</v>
      </c>
      <c r="G27" s="329"/>
      <c r="H27" s="329"/>
      <c r="I27" s="329"/>
    </row>
    <row r="28" spans="1:9" s="329" customFormat="1" ht="24.8" customHeight="1" x14ac:dyDescent="0.3">
      <c r="A28" s="328"/>
      <c r="B28" s="8" t="str" vm="179">
        <f>CUBEMEMBER("KRK HUO2 RH Statistika","[Podvrste osiguranja].[hPodvrsteOsiguranja].[Rizik].&amp;[119]")</f>
        <v>23.04 ŽIVOTNO OSIGURANJE KOD KOJEG OSIGURANIK NA SEBE PREUZIMA INVESTICIJSKI RIZIK S GARANCIJOM ISPLATE</v>
      </c>
      <c r="C28" s="331">
        <v>0</v>
      </c>
      <c r="D28" s="331">
        <v>74</v>
      </c>
      <c r="E28" s="331">
        <v>0</v>
      </c>
      <c r="F28" s="331">
        <v>20501472.460000001</v>
      </c>
      <c r="G28" s="328"/>
      <c r="H28" s="328"/>
      <c r="I28" s="328"/>
    </row>
    <row r="29" spans="1:9" s="329" customFormat="1" ht="24.8" customHeight="1" thickBot="1" x14ac:dyDescent="0.35">
      <c r="A29" s="328"/>
      <c r="B29" s="8" t="str" vm="174">
        <f>CUBEMEMBER("KRK HUO2 RH Statistika","[Podvrste osiguranja].[hPodvrsteOsiguranja].[Rizik].&amp;[120]")</f>
        <v>23.99 OSTALA ŽIVOTNA OSIGURANJA KOD KOJIH OSIGURANIK NA SEBE PREUZIMA INVESTICIJSKI RIZIK</v>
      </c>
      <c r="C29" s="331">
        <v>901</v>
      </c>
      <c r="D29" s="331">
        <v>53</v>
      </c>
      <c r="E29" s="331">
        <v>1364964.42</v>
      </c>
      <c r="F29" s="331">
        <v>1365709.54</v>
      </c>
      <c r="G29" s="328"/>
      <c r="H29" s="328"/>
      <c r="I29" s="328"/>
    </row>
    <row r="30" spans="1:9" s="329" customFormat="1" ht="24.8" customHeight="1" thickBot="1" x14ac:dyDescent="0.3">
      <c r="B30" s="20" t="str" vm="144">
        <f>CUBEMEMBER("KRK HUO2 RH Statistika","[Rizici].[hSkupineRiziciOsiguranja].[Vrsta osiguranja].&amp;[23]")</f>
        <v>23 ŽIVOTNA ILI RENTNA OSIGURANJA KOD KOJIH OSIGURANIK NA SEBE PREUZIMA INVESTICIJSKI RIZIK</v>
      </c>
      <c r="C30" s="332">
        <f>SUM(C25:C29)</f>
        <v>1093</v>
      </c>
      <c r="D30" s="332">
        <f t="shared" ref="D30:F30" si="4">SUM(D25:D29)</f>
        <v>173</v>
      </c>
      <c r="E30" s="332">
        <f t="shared" si="4"/>
        <v>1570094.47</v>
      </c>
      <c r="F30" s="332">
        <f t="shared" si="4"/>
        <v>22197148.280000001</v>
      </c>
    </row>
    <row r="31" spans="1:9" s="329" customFormat="1" ht="24.8" customHeight="1" thickBot="1" x14ac:dyDescent="0.3">
      <c r="B31" s="8" t="str" vm="169">
        <f>CUBEMEMBER("KRK HUO2 RH Statistika","[Podvrste osiguranja].[hPodvrsteOsiguranja].[Rizik].&amp;[121]")</f>
        <v>24.01 TONTINE</v>
      </c>
      <c r="C31" s="331" vm="1779">
        <v>0</v>
      </c>
      <c r="D31" s="331" vm="1780">
        <v>0</v>
      </c>
      <c r="E31" s="331">
        <v>0</v>
      </c>
      <c r="F31" s="331" vm="1781">
        <v>0</v>
      </c>
    </row>
    <row r="32" spans="1:9" s="329" customFormat="1" ht="24.8" customHeight="1" thickBot="1" x14ac:dyDescent="0.3">
      <c r="B32" s="20" t="str" vm="141">
        <f>CUBEMEMBER("KRK HUO2 RH Statistika","[Rizici].[hSkupineRiziciOsiguranja].[Vrsta osiguranja].&amp;[24]")</f>
        <v>24 TONTINE</v>
      </c>
      <c r="C32" s="332">
        <v>0</v>
      </c>
      <c r="D32" s="333">
        <v>0</v>
      </c>
      <c r="E32" s="333">
        <v>0</v>
      </c>
      <c r="F32" s="333">
        <v>0</v>
      </c>
    </row>
    <row r="33" spans="1:9" s="328" customFormat="1" ht="24.8" customHeight="1" thickBot="1" x14ac:dyDescent="0.35">
      <c r="A33" s="329"/>
      <c r="B33" s="8" t="str" vm="184">
        <f>CUBEMEMBER("KRK HUO2 RH Statistika","[Podvrste osiguranja].[hPodvrsteOsiguranja].[Rizik].&amp;[122]")</f>
        <v>25.01 OSIGURANJE S KAPITALIZACIJOM ISPLATE</v>
      </c>
      <c r="C33" s="331" vm="1782">
        <v>0</v>
      </c>
      <c r="D33" s="331" vm="1783">
        <v>0</v>
      </c>
      <c r="E33" s="331">
        <v>0</v>
      </c>
      <c r="F33" s="331" vm="1784">
        <v>0</v>
      </c>
      <c r="G33" s="329"/>
      <c r="H33" s="329"/>
      <c r="I33" s="329"/>
    </row>
    <row r="34" spans="1:9" s="328" customFormat="1" ht="24.8" customHeight="1" thickBot="1" x14ac:dyDescent="0.35">
      <c r="A34" s="329"/>
      <c r="B34" s="20" t="str" vm="140">
        <f>CUBEMEMBER("KRK HUO2 RH Statistika","[Rizici].[hSkupineRiziciOsiguranja].[Vrsta osiguranja].&amp;[25]")</f>
        <v>25 OSIGURANJE S KAPITALIZACIJOM ISPLATE</v>
      </c>
      <c r="C34" s="332">
        <v>0</v>
      </c>
      <c r="D34" s="333">
        <v>0</v>
      </c>
      <c r="E34" s="333">
        <v>0</v>
      </c>
      <c r="F34" s="333">
        <v>0</v>
      </c>
      <c r="G34" s="329"/>
      <c r="H34" s="329"/>
      <c r="I34" s="329"/>
    </row>
    <row r="35" spans="1:9" s="329" customFormat="1" ht="8.4499999999999993" customHeight="1" x14ac:dyDescent="0.3">
      <c r="A35" s="328"/>
      <c r="B35" s="72"/>
      <c r="C35" s="334"/>
      <c r="D35" s="335"/>
      <c r="E35" s="334"/>
      <c r="F35" s="335"/>
      <c r="G35" s="328"/>
      <c r="H35" s="328"/>
      <c r="I35" s="328"/>
    </row>
    <row r="36" spans="1:9" s="328" customFormat="1" ht="24.8" customHeight="1" x14ac:dyDescent="0.3">
      <c r="B36" s="330" t="s">
        <v>42</v>
      </c>
      <c r="C36" s="336">
        <v>111667</v>
      </c>
      <c r="D36" s="336">
        <v>24259</v>
      </c>
      <c r="E36" s="336">
        <v>71149436.280000001</v>
      </c>
      <c r="F36" s="336">
        <v>371382695.6099999</v>
      </c>
    </row>
    <row r="37" spans="1:9" s="328" customFormat="1" ht="24.8" customHeight="1" x14ac:dyDescent="0.3">
      <c r="A37" s="329"/>
      <c r="B37" s="1"/>
      <c r="C37" s="1"/>
      <c r="D37" s="1"/>
      <c r="E37" s="1"/>
      <c r="F37" s="1"/>
      <c r="G37" s="329"/>
      <c r="H37" s="329"/>
      <c r="I37" s="329"/>
    </row>
    <row r="38" spans="1:9" s="329" customFormat="1" ht="26.45" customHeight="1" x14ac:dyDescent="0.3">
      <c r="A38" s="328"/>
      <c r="B38" s="1"/>
      <c r="C38" s="1"/>
      <c r="D38" s="1"/>
      <c r="E38" s="1"/>
      <c r="F38" s="1"/>
      <c r="G38" s="328"/>
      <c r="H38" s="328"/>
      <c r="I38" s="328"/>
    </row>
    <row r="39" spans="1:9" s="328" customFormat="1" ht="26.45" customHeight="1" x14ac:dyDescent="0.3">
      <c r="B39" s="1"/>
      <c r="C39" s="1"/>
      <c r="D39" s="1"/>
      <c r="E39" s="1"/>
      <c r="F39" s="1"/>
    </row>
    <row r="40" spans="1:9" s="328" customFormat="1" ht="26.45" customHeight="1" x14ac:dyDescent="0.3">
      <c r="A40" s="329"/>
      <c r="B40" s="1"/>
      <c r="C40" s="1"/>
      <c r="D40" s="1"/>
      <c r="E40" s="1"/>
      <c r="F40" s="1"/>
      <c r="G40" s="329"/>
      <c r="H40" s="329"/>
      <c r="I40" s="329"/>
    </row>
    <row r="41" spans="1:9" s="328" customFormat="1" ht="26.45" customHeight="1" x14ac:dyDescent="0.3">
      <c r="B41" s="1"/>
      <c r="C41" s="1"/>
      <c r="D41" s="1"/>
      <c r="E41" s="1"/>
      <c r="F41" s="1"/>
    </row>
    <row r="42" spans="1:9" ht="3.05" customHeight="1" x14ac:dyDescent="0.3">
      <c r="A42" s="328"/>
      <c r="G42" s="328"/>
      <c r="H42" s="328"/>
      <c r="I42" s="328"/>
    </row>
    <row r="43" spans="1:9" ht="28.55" customHeight="1" x14ac:dyDescent="0.3">
      <c r="A43" s="328"/>
      <c r="G43" s="328"/>
      <c r="H43" s="328"/>
      <c r="I43" s="328"/>
    </row>
  </sheetData>
  <mergeCells count="4">
    <mergeCell ref="A1:I1"/>
    <mergeCell ref="A2:I2"/>
    <mergeCell ref="B5:B6"/>
    <mergeCell ref="C5:F5"/>
  </mergeCells>
  <pageMargins left="0.11811023622047245" right="0.11811023622047245" top="0.19685039370078741" bottom="0.19685039370078741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39997558519241921"/>
  </sheetPr>
  <dimension ref="A1:Z136"/>
  <sheetViews>
    <sheetView showGridLines="0" topLeftCell="A22" zoomScale="80" zoomScaleNormal="80" workbookViewId="0">
      <selection activeCell="A6" sqref="A6:E6"/>
    </sheetView>
  </sheetViews>
  <sheetFormatPr defaultColWidth="9.296875" defaultRowHeight="14.4" x14ac:dyDescent="0.3"/>
  <cols>
    <col min="1" max="1" width="9.296875" style="5" customWidth="1"/>
    <col min="2" max="2" width="21.69921875" style="58" customWidth="1"/>
    <col min="3" max="4" width="14.69921875" style="63" customWidth="1"/>
    <col min="5" max="7" width="8.69921875" style="63" customWidth="1"/>
    <col min="8" max="9" width="14.69921875" style="63" customWidth="1"/>
    <col min="10" max="12" width="8.69921875" style="63" customWidth="1"/>
    <col min="13" max="13" width="14.69921875" style="64" customWidth="1"/>
    <col min="14" max="14" width="14.69921875" style="5" customWidth="1"/>
    <col min="15" max="15" width="8.69921875" style="5" customWidth="1"/>
    <col min="16" max="17" width="8.69921875" style="63" customWidth="1"/>
    <col min="18" max="18" width="13.59765625" style="5" customWidth="1"/>
    <col min="19" max="19" width="12.69921875" style="5" customWidth="1"/>
    <col min="20" max="20" width="12.3984375" style="5" customWidth="1"/>
    <col min="21" max="21" width="13.69921875" style="5" customWidth="1"/>
    <col min="22" max="22" width="13.59765625" style="5" customWidth="1"/>
    <col min="23" max="23" width="13.69921875" style="64" customWidth="1"/>
    <col min="24" max="24" width="14.69921875" style="5" customWidth="1"/>
    <col min="25" max="25" width="14.3984375" style="5" customWidth="1"/>
    <col min="26" max="26" width="5.69921875" style="5" customWidth="1"/>
    <col min="27" max="16384" width="9.296875" style="5"/>
  </cols>
  <sheetData>
    <row r="1" spans="1:23" s="16" customFormat="1" ht="58.85" customHeight="1" x14ac:dyDescent="0.3">
      <c r="A1" s="353" t="s">
        <v>223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</row>
    <row r="2" spans="1:23" s="16" customFormat="1" ht="13.15" x14ac:dyDescent="0.35">
      <c r="A2" s="354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23" ht="14.95" customHeight="1" x14ac:dyDescent="0.3">
      <c r="E3" s="64"/>
      <c r="F3" s="5"/>
      <c r="G3" s="5"/>
      <c r="J3" s="5"/>
      <c r="K3" s="5"/>
      <c r="L3" s="5"/>
      <c r="M3" s="5"/>
      <c r="O3" s="64"/>
      <c r="P3" s="5"/>
      <c r="Q3" s="5"/>
      <c r="W3" s="5"/>
    </row>
    <row r="4" spans="1:23" ht="14.95" thickBot="1" x14ac:dyDescent="0.35">
      <c r="E4" s="64"/>
      <c r="F4" s="5"/>
      <c r="G4" s="5"/>
      <c r="J4" s="5"/>
      <c r="K4" s="5"/>
      <c r="L4" s="5"/>
      <c r="M4" s="5"/>
      <c r="O4" s="64"/>
      <c r="P4" s="5"/>
      <c r="Q4" s="5"/>
      <c r="W4" s="5"/>
    </row>
    <row r="5" spans="1:23" s="56" customFormat="1" x14ac:dyDescent="0.3">
      <c r="B5" s="363" t="s">
        <v>26</v>
      </c>
      <c r="C5" s="359" t="s">
        <v>21</v>
      </c>
      <c r="D5" s="359"/>
      <c r="E5" s="359"/>
      <c r="F5" s="359"/>
      <c r="G5" s="359"/>
      <c r="H5" s="359" t="s">
        <v>22</v>
      </c>
      <c r="I5" s="359"/>
      <c r="J5" s="359"/>
      <c r="K5" s="359"/>
      <c r="L5" s="359"/>
      <c r="M5" s="359" t="s">
        <v>23</v>
      </c>
      <c r="N5" s="359"/>
      <c r="O5" s="359"/>
      <c r="P5" s="359"/>
      <c r="Q5" s="360"/>
    </row>
    <row r="6" spans="1:23" s="56" customFormat="1" ht="14.95" customHeight="1" x14ac:dyDescent="0.3">
      <c r="B6" s="364"/>
      <c r="C6" s="357" t="s">
        <v>28</v>
      </c>
      <c r="D6" s="357"/>
      <c r="E6" s="355" t="s">
        <v>57</v>
      </c>
      <c r="F6" s="361" t="s">
        <v>25</v>
      </c>
      <c r="G6" s="361"/>
      <c r="H6" s="357" t="s">
        <v>28</v>
      </c>
      <c r="I6" s="357"/>
      <c r="J6" s="361" t="s">
        <v>57</v>
      </c>
      <c r="K6" s="361" t="s">
        <v>25</v>
      </c>
      <c r="L6" s="361"/>
      <c r="M6" s="357" t="s">
        <v>28</v>
      </c>
      <c r="N6" s="357"/>
      <c r="O6" s="355" t="s">
        <v>57</v>
      </c>
      <c r="P6" s="361" t="s">
        <v>25</v>
      </c>
      <c r="Q6" s="362"/>
    </row>
    <row r="7" spans="1:23" s="56" customFormat="1" ht="12.05" customHeight="1" thickBot="1" x14ac:dyDescent="0.35">
      <c r="B7" s="365"/>
      <c r="C7" s="17" t="s">
        <v>58</v>
      </c>
      <c r="D7" s="17" t="s">
        <v>59</v>
      </c>
      <c r="E7" s="356"/>
      <c r="F7" s="95">
        <v>2013</v>
      </c>
      <c r="G7" s="95">
        <v>2014</v>
      </c>
      <c r="H7" s="17" t="s">
        <v>58</v>
      </c>
      <c r="I7" s="17" t="s">
        <v>59</v>
      </c>
      <c r="J7" s="366"/>
      <c r="K7" s="95">
        <v>2013</v>
      </c>
      <c r="L7" s="95">
        <v>2014</v>
      </c>
      <c r="M7" s="95" t="s">
        <v>58</v>
      </c>
      <c r="N7" s="95" t="s">
        <v>59</v>
      </c>
      <c r="O7" s="356"/>
      <c r="P7" s="95">
        <v>2013</v>
      </c>
      <c r="Q7" s="51">
        <v>2014</v>
      </c>
    </row>
    <row r="8" spans="1:23" ht="2.35" customHeight="1" thickBot="1" x14ac:dyDescent="0.35">
      <c r="B8" s="105"/>
      <c r="C8" s="107"/>
      <c r="D8" s="107"/>
      <c r="E8" s="106"/>
      <c r="F8" s="106"/>
      <c r="G8" s="106"/>
      <c r="H8" s="106"/>
      <c r="I8" s="106"/>
      <c r="J8" s="106"/>
      <c r="K8" s="106"/>
      <c r="L8" s="106"/>
      <c r="M8" s="106"/>
      <c r="N8" s="107"/>
      <c r="O8" s="107"/>
      <c r="P8" s="107"/>
      <c r="Q8" s="107"/>
      <c r="W8" s="5"/>
    </row>
    <row r="9" spans="1:23" ht="23.55" customHeight="1" thickTop="1" x14ac:dyDescent="0.3">
      <c r="B9" s="108" t="s" vm="12">
        <v>9</v>
      </c>
      <c r="C9" s="147" vm="797">
        <v>0</v>
      </c>
      <c r="D9" s="147" vm="327">
        <v>0</v>
      </c>
      <c r="E9" s="148" t="s">
        <v>60</v>
      </c>
      <c r="F9" s="152">
        <v>0</v>
      </c>
      <c r="G9" s="153">
        <v>0</v>
      </c>
      <c r="H9" s="147" vm="1212">
        <v>84998</v>
      </c>
      <c r="I9" s="147" vm="353">
        <v>78107</v>
      </c>
      <c r="J9" s="148">
        <v>91.892750417656885</v>
      </c>
      <c r="K9" s="152">
        <v>5.92</v>
      </c>
      <c r="L9" s="153">
        <v>5.27</v>
      </c>
      <c r="M9" s="147" vm="626">
        <v>84998</v>
      </c>
      <c r="N9" s="147" vm="404">
        <v>78107</v>
      </c>
      <c r="O9" s="148">
        <v>91.892750417656885</v>
      </c>
      <c r="P9" s="159">
        <v>1.74</v>
      </c>
      <c r="Q9" s="159">
        <v>1.52</v>
      </c>
      <c r="W9" s="5"/>
    </row>
    <row r="10" spans="1:23" ht="23.55" customHeight="1" x14ac:dyDescent="0.3">
      <c r="B10" s="109" t="s" vm="7">
        <v>2</v>
      </c>
      <c r="C10" s="143" vm="1105">
        <v>369843</v>
      </c>
      <c r="D10" s="143" vm="325">
        <v>378669</v>
      </c>
      <c r="E10" s="149">
        <v>102.38641802061956</v>
      </c>
      <c r="F10" s="154">
        <v>10.74</v>
      </c>
      <c r="G10" s="155">
        <v>10.39</v>
      </c>
      <c r="H10" s="143" vm="1099">
        <v>313311</v>
      </c>
      <c r="I10" s="143" vm="340">
        <v>355470</v>
      </c>
      <c r="J10" s="149">
        <v>113.45595909495675</v>
      </c>
      <c r="K10" s="154">
        <v>21.81</v>
      </c>
      <c r="L10" s="155">
        <v>23.98</v>
      </c>
      <c r="M10" s="143" vm="1300">
        <v>683154</v>
      </c>
      <c r="N10" s="143" vm="326">
        <v>734139</v>
      </c>
      <c r="O10" s="149">
        <v>107.4631781413854</v>
      </c>
      <c r="P10" s="160">
        <v>14</v>
      </c>
      <c r="Q10" s="160">
        <v>14.32</v>
      </c>
      <c r="W10" s="5"/>
    </row>
    <row r="11" spans="1:23" ht="23.55" customHeight="1" x14ac:dyDescent="0.3">
      <c r="B11" s="109" t="s" vm="17">
        <v>5</v>
      </c>
      <c r="C11" s="143" vm="624">
        <v>109998</v>
      </c>
      <c r="D11" s="143" vm="365">
        <v>143559</v>
      </c>
      <c r="E11" s="149">
        <v>130.51055473735886</v>
      </c>
      <c r="F11" s="154">
        <v>3.1999999999999997</v>
      </c>
      <c r="G11" s="155">
        <v>3.94</v>
      </c>
      <c r="H11" s="143" vm="990">
        <v>149222</v>
      </c>
      <c r="I11" s="143" vm="338">
        <v>160811</v>
      </c>
      <c r="J11" s="149">
        <v>107.76628111136428</v>
      </c>
      <c r="K11" s="154">
        <v>10.39</v>
      </c>
      <c r="L11" s="155">
        <v>10.85</v>
      </c>
      <c r="M11" s="143" vm="1357">
        <v>259220</v>
      </c>
      <c r="N11" s="143" vm="366">
        <v>304370</v>
      </c>
      <c r="O11" s="149">
        <v>117.41763752796852</v>
      </c>
      <c r="P11" s="160">
        <v>5.31</v>
      </c>
      <c r="Q11" s="160">
        <v>5.94</v>
      </c>
      <c r="W11" s="5"/>
    </row>
    <row r="12" spans="1:23" ht="23.55" customHeight="1" x14ac:dyDescent="0.3">
      <c r="B12" s="109" t="s" vm="6">
        <v>16</v>
      </c>
      <c r="C12" s="143" vm="1561">
        <v>7974</v>
      </c>
      <c r="D12" s="143" vm="328">
        <v>14830</v>
      </c>
      <c r="E12" s="149">
        <v>185.97943315776274</v>
      </c>
      <c r="F12" s="154">
        <v>0.23</v>
      </c>
      <c r="G12" s="155">
        <v>0.41</v>
      </c>
      <c r="H12" s="143" vm="723">
        <v>0</v>
      </c>
      <c r="I12" s="143" vm="334">
        <v>0</v>
      </c>
      <c r="J12" s="149" t="s">
        <v>60</v>
      </c>
      <c r="K12" s="154">
        <v>0</v>
      </c>
      <c r="L12" s="155">
        <v>0</v>
      </c>
      <c r="M12" s="143" vm="1401">
        <v>7974</v>
      </c>
      <c r="N12" s="143" vm="346">
        <v>14830</v>
      </c>
      <c r="O12" s="149">
        <v>185.97943315776274</v>
      </c>
      <c r="P12" s="160">
        <v>0.16</v>
      </c>
      <c r="Q12" s="160">
        <v>0.28999999999999998</v>
      </c>
      <c r="W12" s="5"/>
    </row>
    <row r="13" spans="1:23" ht="23.55" customHeight="1" x14ac:dyDescent="0.3">
      <c r="B13" s="109" t="s" vm="16">
        <v>0</v>
      </c>
      <c r="C13" s="143" vm="641">
        <v>1216177</v>
      </c>
      <c r="D13" s="143" vm="351">
        <v>1149607</v>
      </c>
      <c r="E13" s="149">
        <v>94.526290169934143</v>
      </c>
      <c r="F13" s="154">
        <v>35.32</v>
      </c>
      <c r="G13" s="155">
        <v>31.54</v>
      </c>
      <c r="H13" s="143" vm="1028">
        <v>169090</v>
      </c>
      <c r="I13" s="143" vm="344">
        <v>163381</v>
      </c>
      <c r="J13" s="149">
        <v>96.623691525223251</v>
      </c>
      <c r="K13" s="154">
        <v>11.77</v>
      </c>
      <c r="L13" s="155">
        <v>11.02</v>
      </c>
      <c r="M13" s="143" vm="1323">
        <v>1385267</v>
      </c>
      <c r="N13" s="143" vm="333">
        <v>1312988</v>
      </c>
      <c r="O13" s="149">
        <v>94.782305505003734</v>
      </c>
      <c r="P13" s="160">
        <v>28.39</v>
      </c>
      <c r="Q13" s="160">
        <v>25.61</v>
      </c>
      <c r="W13" s="5"/>
    </row>
    <row r="14" spans="1:23" ht="23.55" customHeight="1" x14ac:dyDescent="0.3">
      <c r="B14" s="109" t="s" vm="22">
        <v>54</v>
      </c>
      <c r="C14" s="143" vm="1242">
        <v>12821</v>
      </c>
      <c r="D14" s="143" vm="332">
        <v>28734</v>
      </c>
      <c r="E14" s="149">
        <v>224.11668356602448</v>
      </c>
      <c r="F14" s="154">
        <v>0.37</v>
      </c>
      <c r="G14" s="155">
        <v>0.79</v>
      </c>
      <c r="H14" s="143">
        <v>0</v>
      </c>
      <c r="I14" s="143">
        <v>0</v>
      </c>
      <c r="J14" s="149" t="s">
        <v>60</v>
      </c>
      <c r="K14" s="154">
        <v>0</v>
      </c>
      <c r="L14" s="155">
        <v>0</v>
      </c>
      <c r="M14" s="143" vm="722">
        <v>12821</v>
      </c>
      <c r="N14" s="143" vm="362">
        <v>28734</v>
      </c>
      <c r="O14" s="149">
        <v>224.11668356602448</v>
      </c>
      <c r="P14" s="160">
        <v>0.26</v>
      </c>
      <c r="Q14" s="160">
        <v>0.56000000000000005</v>
      </c>
      <c r="W14" s="5"/>
    </row>
    <row r="15" spans="1:23" ht="23.55" customHeight="1" x14ac:dyDescent="0.3">
      <c r="B15" s="109" t="s" vm="13">
        <v>55</v>
      </c>
      <c r="C15" s="143" vm="1551">
        <v>1713</v>
      </c>
      <c r="D15" s="143" vm="210">
        <v>6710</v>
      </c>
      <c r="E15" s="149">
        <v>391.71044950379451</v>
      </c>
      <c r="F15" s="154">
        <v>0.05</v>
      </c>
      <c r="G15" s="155">
        <v>0.18</v>
      </c>
      <c r="H15" s="143" vm="848">
        <v>0</v>
      </c>
      <c r="I15" s="143" vm="198">
        <v>0</v>
      </c>
      <c r="J15" s="149" t="s">
        <v>60</v>
      </c>
      <c r="K15" s="154">
        <v>0</v>
      </c>
      <c r="L15" s="155">
        <v>0</v>
      </c>
      <c r="M15" s="143" vm="1271">
        <v>1713</v>
      </c>
      <c r="N15" s="143" vm="199">
        <v>6710</v>
      </c>
      <c r="O15" s="149">
        <v>391.71044950379451</v>
      </c>
      <c r="P15" s="160">
        <v>0.04</v>
      </c>
      <c r="Q15" s="160">
        <v>0.13</v>
      </c>
      <c r="W15" s="5"/>
    </row>
    <row r="16" spans="1:23" ht="23.55" customHeight="1" x14ac:dyDescent="0.3">
      <c r="B16" s="109" t="s" vm="8">
        <v>45</v>
      </c>
      <c r="C16" s="143" vm="593">
        <v>0</v>
      </c>
      <c r="D16" s="143" vm="201">
        <v>0</v>
      </c>
      <c r="E16" s="149" t="s">
        <v>60</v>
      </c>
      <c r="F16" s="154">
        <v>0</v>
      </c>
      <c r="G16" s="155">
        <v>0</v>
      </c>
      <c r="H16" s="143" vm="1189">
        <v>14876</v>
      </c>
      <c r="I16" s="143" vm="218">
        <v>14412</v>
      </c>
      <c r="J16" s="149">
        <v>96.88088195751547</v>
      </c>
      <c r="K16" s="154">
        <v>1.03</v>
      </c>
      <c r="L16" s="155">
        <v>0.97</v>
      </c>
      <c r="M16" s="143" vm="1017">
        <v>14876</v>
      </c>
      <c r="N16" s="143" vm="248">
        <v>14412</v>
      </c>
      <c r="O16" s="149">
        <v>96.88088195751547</v>
      </c>
      <c r="P16" s="160">
        <v>0.3</v>
      </c>
      <c r="Q16" s="160">
        <v>0.28000000000000003</v>
      </c>
      <c r="W16" s="5"/>
    </row>
    <row r="17" spans="2:23" ht="23.55" customHeight="1" x14ac:dyDescent="0.3">
      <c r="B17" s="109" t="s" vm="5">
        <v>13</v>
      </c>
      <c r="C17" s="143" vm="989">
        <v>0</v>
      </c>
      <c r="D17" s="143" vm="329">
        <v>0</v>
      </c>
      <c r="E17" s="149" t="s">
        <v>60</v>
      </c>
      <c r="F17" s="154">
        <v>0</v>
      </c>
      <c r="G17" s="155">
        <v>0</v>
      </c>
      <c r="H17" s="143" vm="795">
        <v>64042</v>
      </c>
      <c r="I17" s="143" vm="358">
        <v>65609</v>
      </c>
      <c r="J17" s="149">
        <v>102.44683176665312</v>
      </c>
      <c r="K17" s="154">
        <v>4.46</v>
      </c>
      <c r="L17" s="155">
        <v>4.43</v>
      </c>
      <c r="M17" s="143" vm="924">
        <v>64042</v>
      </c>
      <c r="N17" s="143" vm="359">
        <v>65609</v>
      </c>
      <c r="O17" s="149">
        <v>102.44683176665312</v>
      </c>
      <c r="P17" s="160">
        <v>1.31</v>
      </c>
      <c r="Q17" s="160">
        <v>1.28</v>
      </c>
      <c r="W17" s="5"/>
    </row>
    <row r="18" spans="2:23" ht="23.55" customHeight="1" x14ac:dyDescent="0.3">
      <c r="B18" s="109" t="s" vm="20">
        <v>4</v>
      </c>
      <c r="C18" s="143" vm="725">
        <v>517357</v>
      </c>
      <c r="D18" s="143" vm="370">
        <v>617751</v>
      </c>
      <c r="E18" s="149">
        <v>119.40516896456413</v>
      </c>
      <c r="F18" s="154">
        <v>15.03</v>
      </c>
      <c r="G18" s="155">
        <v>16.95</v>
      </c>
      <c r="H18" s="143" vm="595">
        <v>0</v>
      </c>
      <c r="I18" s="143" vm="371">
        <v>0</v>
      </c>
      <c r="J18" s="149" t="s">
        <v>60</v>
      </c>
      <c r="K18" s="154">
        <v>0</v>
      </c>
      <c r="L18" s="155">
        <v>0</v>
      </c>
      <c r="M18" s="143" vm="885">
        <v>517357</v>
      </c>
      <c r="N18" s="143" vm="385">
        <v>617751</v>
      </c>
      <c r="O18" s="149">
        <v>119.40516896456413</v>
      </c>
      <c r="P18" s="160">
        <v>10.6</v>
      </c>
      <c r="Q18" s="160">
        <v>12.05</v>
      </c>
      <c r="W18" s="5"/>
    </row>
    <row r="19" spans="2:23" ht="23.55" customHeight="1" x14ac:dyDescent="0.3">
      <c r="B19" s="109" t="s" vm="24">
        <v>12</v>
      </c>
      <c r="C19" s="143" vm="770">
        <v>160417</v>
      </c>
      <c r="D19" s="143" vm="352">
        <v>186839</v>
      </c>
      <c r="E19" s="149">
        <v>116.47082291777056</v>
      </c>
      <c r="F19" s="154">
        <v>4.66</v>
      </c>
      <c r="G19" s="155">
        <v>5.12</v>
      </c>
      <c r="H19" s="143" vm="872">
        <v>74852</v>
      </c>
      <c r="I19" s="143" vm="361">
        <v>79316</v>
      </c>
      <c r="J19" s="149">
        <v>105.96376850317961</v>
      </c>
      <c r="K19" s="154">
        <v>5.21</v>
      </c>
      <c r="L19" s="155">
        <v>5.35</v>
      </c>
      <c r="M19" s="143" vm="625">
        <v>235269</v>
      </c>
      <c r="N19" s="143" vm="360">
        <v>266155</v>
      </c>
      <c r="O19" s="149">
        <v>113.12795140881289</v>
      </c>
      <c r="P19" s="160">
        <v>4.82</v>
      </c>
      <c r="Q19" s="160">
        <v>5.19</v>
      </c>
      <c r="W19" s="5"/>
    </row>
    <row r="20" spans="2:23" ht="23.55" customHeight="1" x14ac:dyDescent="0.3">
      <c r="B20" s="109" t="s" vm="11">
        <v>6</v>
      </c>
      <c r="C20" s="143" vm="1027">
        <v>107693</v>
      </c>
      <c r="D20" s="143" vm="350">
        <v>115277</v>
      </c>
      <c r="E20" s="149">
        <v>107.04224044274002</v>
      </c>
      <c r="F20" s="154">
        <v>3.13</v>
      </c>
      <c r="G20" s="155">
        <v>3.16</v>
      </c>
      <c r="H20" s="143" vm="771">
        <v>120628</v>
      </c>
      <c r="I20" s="143" vm="381">
        <v>114716</v>
      </c>
      <c r="J20" s="149">
        <v>95.098981994230186</v>
      </c>
      <c r="K20" s="154">
        <v>8.4</v>
      </c>
      <c r="L20" s="155">
        <v>7.74</v>
      </c>
      <c r="M20" s="143" vm="1511">
        <v>228321</v>
      </c>
      <c r="N20" s="143" vm="331">
        <v>229993</v>
      </c>
      <c r="O20" s="149">
        <v>100.73230232873894</v>
      </c>
      <c r="P20" s="160">
        <v>4.68</v>
      </c>
      <c r="Q20" s="160">
        <v>4.4800000000000004</v>
      </c>
      <c r="W20" s="5"/>
    </row>
    <row r="21" spans="2:23" ht="23.55" hidden="1" customHeight="1" x14ac:dyDescent="0.3">
      <c r="B21" s="109" t="s" vm="4">
        <v>52</v>
      </c>
      <c r="C21" s="143">
        <v>0</v>
      </c>
      <c r="D21" s="143">
        <v>0</v>
      </c>
      <c r="E21" s="149" t="s">
        <v>60</v>
      </c>
      <c r="F21" s="154">
        <v>0</v>
      </c>
      <c r="G21" s="155">
        <v>0</v>
      </c>
      <c r="H21" s="143">
        <v>0</v>
      </c>
      <c r="I21" s="143">
        <v>0</v>
      </c>
      <c r="J21" s="149" t="s">
        <v>60</v>
      </c>
      <c r="K21" s="154">
        <v>0</v>
      </c>
      <c r="L21" s="155">
        <v>0</v>
      </c>
      <c r="M21" s="143">
        <v>0</v>
      </c>
      <c r="N21" s="143">
        <v>0</v>
      </c>
      <c r="O21" s="149" t="s">
        <v>60</v>
      </c>
      <c r="P21" s="160">
        <v>0</v>
      </c>
      <c r="Q21" s="160">
        <v>0</v>
      </c>
      <c r="W21" s="5"/>
    </row>
    <row r="22" spans="2:23" ht="23.55" customHeight="1" x14ac:dyDescent="0.3">
      <c r="B22" s="109" t="s" vm="15">
        <v>17</v>
      </c>
      <c r="C22" s="143" vm="1268">
        <v>41</v>
      </c>
      <c r="D22" s="143" vm="356">
        <v>58</v>
      </c>
      <c r="E22" s="149">
        <v>141.46341463414635</v>
      </c>
      <c r="F22" s="154">
        <v>0</v>
      </c>
      <c r="G22" s="155">
        <v>0</v>
      </c>
      <c r="H22" s="143" vm="1371">
        <v>0</v>
      </c>
      <c r="I22" s="143" vm="345">
        <v>0</v>
      </c>
      <c r="J22" s="149" t="s">
        <v>60</v>
      </c>
      <c r="K22" s="154">
        <v>0</v>
      </c>
      <c r="L22" s="155">
        <v>0</v>
      </c>
      <c r="M22" s="143" vm="769">
        <v>41</v>
      </c>
      <c r="N22" s="143" vm="323">
        <v>58</v>
      </c>
      <c r="O22" s="149">
        <v>141.46341463414635</v>
      </c>
      <c r="P22" s="160">
        <v>0</v>
      </c>
      <c r="Q22" s="160">
        <v>0</v>
      </c>
      <c r="W22" s="5"/>
    </row>
    <row r="23" spans="2:23" ht="23.55" customHeight="1" x14ac:dyDescent="0.3">
      <c r="B23" s="109" t="s" vm="26">
        <v>11</v>
      </c>
      <c r="C23" s="143" vm="1117">
        <v>94080</v>
      </c>
      <c r="D23" s="143" vm="368">
        <v>102040</v>
      </c>
      <c r="E23" s="149">
        <v>108.46088435374151</v>
      </c>
      <c r="F23" s="154">
        <v>2.73</v>
      </c>
      <c r="G23" s="155">
        <v>2.8</v>
      </c>
      <c r="H23" s="143" vm="623">
        <v>0</v>
      </c>
      <c r="I23" s="143" vm="367">
        <v>0</v>
      </c>
      <c r="J23" s="149" t="s">
        <v>60</v>
      </c>
      <c r="K23" s="154">
        <v>0</v>
      </c>
      <c r="L23" s="155">
        <v>0</v>
      </c>
      <c r="M23" s="143" vm="1434">
        <v>94080</v>
      </c>
      <c r="N23" s="143" vm="369">
        <v>102040</v>
      </c>
      <c r="O23" s="149">
        <v>108.46088435374151</v>
      </c>
      <c r="P23" s="160">
        <v>1.93</v>
      </c>
      <c r="Q23" s="160">
        <v>1.99</v>
      </c>
      <c r="W23" s="5"/>
    </row>
    <row r="24" spans="2:23" ht="23.55" customHeight="1" x14ac:dyDescent="0.3">
      <c r="B24" s="109" t="s" vm="10">
        <v>15</v>
      </c>
      <c r="C24" s="143" vm="1070">
        <v>16805</v>
      </c>
      <c r="D24" s="143" vm="364">
        <v>21107</v>
      </c>
      <c r="E24" s="149">
        <v>125.599523951205</v>
      </c>
      <c r="F24" s="154">
        <v>0.49</v>
      </c>
      <c r="G24" s="155">
        <v>0.57999999999999996</v>
      </c>
      <c r="H24" s="143" vm="1207">
        <v>0</v>
      </c>
      <c r="I24" s="143" vm="380">
        <v>0</v>
      </c>
      <c r="J24" s="149" t="s">
        <v>60</v>
      </c>
      <c r="K24" s="154">
        <v>0</v>
      </c>
      <c r="L24" s="155">
        <v>0</v>
      </c>
      <c r="M24" s="143" vm="1257">
        <v>16805</v>
      </c>
      <c r="N24" s="143" vm="363">
        <v>21107</v>
      </c>
      <c r="O24" s="149">
        <v>125.599523951205</v>
      </c>
      <c r="P24" s="160">
        <v>0.34</v>
      </c>
      <c r="Q24" s="160">
        <v>0.41</v>
      </c>
      <c r="W24" s="5"/>
    </row>
    <row r="25" spans="2:23" ht="23.55" customHeight="1" x14ac:dyDescent="0.3">
      <c r="B25" s="109" t="s" vm="3">
        <v>3</v>
      </c>
      <c r="C25" s="143" vm="640">
        <v>341381</v>
      </c>
      <c r="D25" s="143" vm="349">
        <v>391607</v>
      </c>
      <c r="E25" s="149">
        <v>114.71259384675774</v>
      </c>
      <c r="F25" s="154">
        <v>9.92</v>
      </c>
      <c r="G25" s="155">
        <v>10.74</v>
      </c>
      <c r="H25" s="143" vm="1071">
        <v>0</v>
      </c>
      <c r="I25" s="143" vm="337">
        <v>0</v>
      </c>
      <c r="J25" s="149" t="s">
        <v>60</v>
      </c>
      <c r="K25" s="154">
        <v>0</v>
      </c>
      <c r="L25" s="155">
        <v>0</v>
      </c>
      <c r="M25" s="143" vm="1425">
        <v>341381</v>
      </c>
      <c r="N25" s="143" vm="339">
        <v>391607</v>
      </c>
      <c r="O25" s="149">
        <v>114.71259384675774</v>
      </c>
      <c r="P25" s="160">
        <v>7</v>
      </c>
      <c r="Q25" s="160">
        <v>7.64</v>
      </c>
      <c r="W25" s="5"/>
    </row>
    <row r="26" spans="2:23" ht="23.55" customHeight="1" x14ac:dyDescent="0.3">
      <c r="B26" s="109" t="s" vm="19">
        <v>18</v>
      </c>
      <c r="C26" s="143" vm="1159">
        <v>0</v>
      </c>
      <c r="D26" s="143" vm="355">
        <v>0</v>
      </c>
      <c r="E26" s="149" t="s">
        <v>60</v>
      </c>
      <c r="F26" s="154">
        <v>0</v>
      </c>
      <c r="G26" s="155">
        <v>0</v>
      </c>
      <c r="H26" s="143" vm="925">
        <v>7666</v>
      </c>
      <c r="I26" s="143" vm="322">
        <v>8358</v>
      </c>
      <c r="J26" s="149">
        <v>109.02687190190451</v>
      </c>
      <c r="K26" s="154">
        <v>0.53</v>
      </c>
      <c r="L26" s="155">
        <v>0.56000000000000005</v>
      </c>
      <c r="M26" s="143" vm="1326">
        <v>7666</v>
      </c>
      <c r="N26" s="143" vm="343">
        <v>8358</v>
      </c>
      <c r="O26" s="149">
        <v>109.02687190190451</v>
      </c>
      <c r="P26" s="160">
        <v>0.16</v>
      </c>
      <c r="Q26" s="160">
        <v>0.16</v>
      </c>
      <c r="W26" s="5"/>
    </row>
    <row r="27" spans="2:23" ht="23.55" hidden="1" customHeight="1" x14ac:dyDescent="0.3">
      <c r="B27" s="109" t="s" vm="23">
        <v>53</v>
      </c>
      <c r="C27" s="143" vm="1149">
        <v>166493</v>
      </c>
      <c r="D27" s="143" vm="324">
        <v>186592</v>
      </c>
      <c r="E27" s="149">
        <v>112.0719790021202</v>
      </c>
      <c r="F27" s="154">
        <v>4.84</v>
      </c>
      <c r="G27" s="155">
        <v>5.12</v>
      </c>
      <c r="H27" s="143" vm="1072">
        <v>121367</v>
      </c>
      <c r="I27" s="143" vm="390">
        <v>107696</v>
      </c>
      <c r="J27" s="149">
        <v>88.73581780879482</v>
      </c>
      <c r="K27" s="154">
        <v>8.4499999999999993</v>
      </c>
      <c r="L27" s="155">
        <v>7.27</v>
      </c>
      <c r="M27" s="143" vm="796">
        <v>287860</v>
      </c>
      <c r="N27" s="143" vm="342">
        <v>294288</v>
      </c>
      <c r="O27" s="149">
        <v>102.23302994511221</v>
      </c>
      <c r="P27" s="160">
        <v>5.9</v>
      </c>
      <c r="Q27" s="160">
        <v>5.74</v>
      </c>
      <c r="W27" s="5"/>
    </row>
    <row r="28" spans="2:23" ht="23.55" customHeight="1" x14ac:dyDescent="0.3">
      <c r="B28" s="109" t="s" vm="21">
        <v>7</v>
      </c>
      <c r="C28" s="143" vm="642">
        <v>22661</v>
      </c>
      <c r="D28" s="143" vm="336">
        <v>21695</v>
      </c>
      <c r="E28" s="149">
        <v>95.73716958651427</v>
      </c>
      <c r="F28" s="154">
        <v>0.66</v>
      </c>
      <c r="G28" s="155">
        <v>0.59</v>
      </c>
      <c r="H28" s="143" vm="724">
        <v>146150</v>
      </c>
      <c r="I28" s="143" vm="392">
        <v>138924</v>
      </c>
      <c r="J28" s="149">
        <v>95.055764625384882</v>
      </c>
      <c r="K28" s="154">
        <v>10.17</v>
      </c>
      <c r="L28" s="155">
        <v>9.3699999999999992</v>
      </c>
      <c r="M28" s="143" vm="1482">
        <v>168811</v>
      </c>
      <c r="N28" s="143" vm="407">
        <v>160619</v>
      </c>
      <c r="O28" s="149">
        <v>95.147235665922253</v>
      </c>
      <c r="P28" s="160">
        <v>3.46</v>
      </c>
      <c r="Q28" s="160">
        <v>3.13</v>
      </c>
      <c r="W28" s="5"/>
    </row>
    <row r="29" spans="2:23" ht="23.55" customHeight="1" x14ac:dyDescent="0.3">
      <c r="B29" s="109" t="s" vm="2">
        <v>19</v>
      </c>
      <c r="C29" s="143" vm="1098">
        <v>0</v>
      </c>
      <c r="D29" s="143" vm="405">
        <v>0</v>
      </c>
      <c r="E29" s="149" t="s">
        <v>60</v>
      </c>
      <c r="F29" s="154">
        <v>0</v>
      </c>
      <c r="G29" s="155">
        <v>0</v>
      </c>
      <c r="H29" s="143" vm="1104">
        <v>64000</v>
      </c>
      <c r="I29" s="143" vm="341">
        <v>75530</v>
      </c>
      <c r="J29" s="149">
        <v>118.015625</v>
      </c>
      <c r="K29" s="154">
        <v>4.46</v>
      </c>
      <c r="L29" s="155">
        <v>5.0999999999999996</v>
      </c>
      <c r="M29" s="143" vm="594">
        <v>64000</v>
      </c>
      <c r="N29" s="143" vm="348">
        <v>75530</v>
      </c>
      <c r="O29" s="149">
        <v>118.015625</v>
      </c>
      <c r="P29" s="160">
        <v>1.31</v>
      </c>
      <c r="Q29" s="160">
        <v>1.47</v>
      </c>
      <c r="W29" s="5"/>
    </row>
    <row r="30" spans="2:23" ht="23.55" customHeight="1" x14ac:dyDescent="0.3">
      <c r="B30" s="109" t="s" vm="25">
        <v>8</v>
      </c>
      <c r="C30" s="143" vm="1471">
        <v>82654</v>
      </c>
      <c r="D30" s="143" vm="330">
        <v>21080</v>
      </c>
      <c r="E30" s="149">
        <v>25.503907856849032</v>
      </c>
      <c r="F30" s="154">
        <v>2.4</v>
      </c>
      <c r="G30" s="155">
        <v>0.57999999999999996</v>
      </c>
      <c r="H30" s="143" vm="1402">
        <v>0</v>
      </c>
      <c r="I30" s="143" vm="357">
        <v>0</v>
      </c>
      <c r="J30" s="149" t="s">
        <v>60</v>
      </c>
      <c r="K30" s="154">
        <v>0</v>
      </c>
      <c r="L30" s="155">
        <v>0</v>
      </c>
      <c r="M30" s="143" vm="884">
        <v>82654</v>
      </c>
      <c r="N30" s="143" vm="347">
        <v>21080</v>
      </c>
      <c r="O30" s="149">
        <v>25.503907856849032</v>
      </c>
      <c r="P30" s="160">
        <v>1.69</v>
      </c>
      <c r="Q30" s="160">
        <v>0.41</v>
      </c>
      <c r="W30" s="5"/>
    </row>
    <row r="31" spans="2:23" ht="23.55" customHeight="1" x14ac:dyDescent="0.3">
      <c r="B31" s="109" t="s" vm="14">
        <v>1</v>
      </c>
      <c r="C31" s="143" vm="847">
        <v>112333</v>
      </c>
      <c r="D31" s="143" vm="378">
        <v>122692</v>
      </c>
      <c r="E31" s="149">
        <v>109.22168908513082</v>
      </c>
      <c r="F31" s="154">
        <v>3.26</v>
      </c>
      <c r="G31" s="155">
        <v>3.37</v>
      </c>
      <c r="H31" s="143" vm="1217">
        <v>50820</v>
      </c>
      <c r="I31" s="143" vm="382">
        <v>48880</v>
      </c>
      <c r="J31" s="149">
        <v>96.182605273514369</v>
      </c>
      <c r="K31" s="154">
        <v>3.54</v>
      </c>
      <c r="L31" s="155">
        <v>3.3</v>
      </c>
      <c r="M31" s="143" vm="1495">
        <v>163153</v>
      </c>
      <c r="N31" s="143" vm="379">
        <v>171572</v>
      </c>
      <c r="O31" s="149">
        <v>105.16018706367643</v>
      </c>
      <c r="P31" s="160">
        <v>3.3499999999999996</v>
      </c>
      <c r="Q31" s="160">
        <v>3.35</v>
      </c>
      <c r="W31" s="5"/>
    </row>
    <row r="32" spans="2:23" ht="23.55" customHeight="1" x14ac:dyDescent="0.3">
      <c r="B32" s="109" t="s" vm="9">
        <v>10</v>
      </c>
      <c r="C32" s="143" vm="1420">
        <v>67568</v>
      </c>
      <c r="D32" s="143" vm="420">
        <v>95941</v>
      </c>
      <c r="E32" s="149">
        <v>141.99177125266397</v>
      </c>
      <c r="F32" s="154">
        <v>1.96</v>
      </c>
      <c r="G32" s="155">
        <v>2.63</v>
      </c>
      <c r="H32" s="143" vm="1166">
        <v>33756</v>
      </c>
      <c r="I32" s="143" vm="335">
        <v>38216</v>
      </c>
      <c r="J32" s="149">
        <v>113.21246593198246</v>
      </c>
      <c r="K32" s="154">
        <v>2.35</v>
      </c>
      <c r="L32" s="155">
        <v>2.58</v>
      </c>
      <c r="M32" s="143" vm="1293">
        <v>101324</v>
      </c>
      <c r="N32" s="143" vm="394">
        <v>134157</v>
      </c>
      <c r="O32" s="149">
        <v>132.4039714184201</v>
      </c>
      <c r="P32" s="160">
        <v>2.08</v>
      </c>
      <c r="Q32" s="160">
        <v>2.62</v>
      </c>
      <c r="W32" s="5"/>
    </row>
    <row r="33" spans="2:25" ht="23.55" customHeight="1" x14ac:dyDescent="0.3">
      <c r="B33" s="109" t="s" vm="1">
        <v>14</v>
      </c>
      <c r="C33" s="143" vm="873">
        <v>34859</v>
      </c>
      <c r="D33" s="143" vm="374">
        <v>40299</v>
      </c>
      <c r="E33" s="149">
        <v>115.60572592443845</v>
      </c>
      <c r="F33" s="154">
        <v>1.01</v>
      </c>
      <c r="G33" s="155">
        <v>1.1100000000000001</v>
      </c>
      <c r="H33" s="143" vm="1298">
        <v>0</v>
      </c>
      <c r="I33" s="143" vm="375">
        <v>0</v>
      </c>
      <c r="J33" s="149" t="s">
        <v>60</v>
      </c>
      <c r="K33" s="154">
        <v>0</v>
      </c>
      <c r="L33" s="155">
        <v>0</v>
      </c>
      <c r="M33" s="143" vm="1016">
        <v>34859</v>
      </c>
      <c r="N33" s="143" vm="383">
        <v>40299</v>
      </c>
      <c r="O33" s="149">
        <v>115.60572592443845</v>
      </c>
      <c r="P33" s="160">
        <v>0.72</v>
      </c>
      <c r="Q33" s="160">
        <v>0.79</v>
      </c>
      <c r="W33" s="5"/>
    </row>
    <row r="34" spans="2:25" ht="23.55" customHeight="1" x14ac:dyDescent="0.3">
      <c r="B34" s="109" t="s" vm="18">
        <v>20</v>
      </c>
      <c r="C34" s="143">
        <v>0</v>
      </c>
      <c r="D34" s="143" vm="376">
        <v>0</v>
      </c>
      <c r="E34" s="149" t="s">
        <v>60</v>
      </c>
      <c r="F34" s="154">
        <v>0</v>
      </c>
      <c r="G34" s="155">
        <v>0</v>
      </c>
      <c r="H34" s="143" vm="1565">
        <v>14181</v>
      </c>
      <c r="I34" s="143" vm="377">
        <v>15920</v>
      </c>
      <c r="J34" s="149">
        <v>112.26288696142726</v>
      </c>
      <c r="K34" s="154">
        <v>0.99</v>
      </c>
      <c r="L34" s="155">
        <v>1.07</v>
      </c>
      <c r="M34" s="143" vm="1111">
        <v>14181</v>
      </c>
      <c r="N34" s="143" vm="389">
        <v>15920</v>
      </c>
      <c r="O34" s="149">
        <v>112.26288696142726</v>
      </c>
      <c r="P34" s="160">
        <v>0.3</v>
      </c>
      <c r="Q34" s="160">
        <v>0.31</v>
      </c>
      <c r="W34" s="5"/>
    </row>
    <row r="35" spans="2:25" ht="23.55" customHeight="1" x14ac:dyDescent="0.3">
      <c r="B35" s="109" t="s" vm="23">
        <v>53</v>
      </c>
      <c r="C35" s="343">
        <v>166493</v>
      </c>
      <c r="D35" s="343">
        <v>186592</v>
      </c>
      <c r="E35" s="344">
        <v>112.0719790021202</v>
      </c>
      <c r="F35" s="345">
        <v>4.84</v>
      </c>
      <c r="G35" s="346">
        <v>5.12</v>
      </c>
      <c r="H35" s="343">
        <v>121367</v>
      </c>
      <c r="I35" s="343">
        <v>107696</v>
      </c>
      <c r="J35" s="344">
        <v>88.73581780879482</v>
      </c>
      <c r="K35" s="345">
        <v>8.4499999999999993</v>
      </c>
      <c r="L35" s="346">
        <v>7.27</v>
      </c>
      <c r="M35" s="343">
        <v>287860</v>
      </c>
      <c r="N35" s="343">
        <v>294288</v>
      </c>
      <c r="O35" s="344">
        <v>102.23302994511221</v>
      </c>
      <c r="P35" s="347">
        <v>5.9</v>
      </c>
      <c r="Q35" s="347">
        <v>5.74</v>
      </c>
      <c r="W35" s="5"/>
    </row>
    <row r="36" spans="2:25" ht="23.55" customHeight="1" thickBot="1" x14ac:dyDescent="0.35">
      <c r="B36" s="110" t="s" vm="168">
        <v>46</v>
      </c>
      <c r="C36" s="144" vm="592">
        <v>0</v>
      </c>
      <c r="D36" s="144" vm="213">
        <v>0</v>
      </c>
      <c r="E36" s="150" t="s">
        <v>60</v>
      </c>
      <c r="F36" s="156">
        <v>0</v>
      </c>
      <c r="G36" s="157">
        <v>0</v>
      </c>
      <c r="H36" s="144" vm="1328">
        <v>7536</v>
      </c>
      <c r="I36" s="144" vm="221">
        <v>16921</v>
      </c>
      <c r="J36" s="150">
        <v>224.53556263269641</v>
      </c>
      <c r="K36" s="156">
        <v>0.52</v>
      </c>
      <c r="L36" s="157">
        <v>1.1399999999999999</v>
      </c>
      <c r="M36" s="144" vm="923">
        <v>7536</v>
      </c>
      <c r="N36" s="144" vm="211">
        <v>16921</v>
      </c>
      <c r="O36" s="150">
        <v>224.53556263269641</v>
      </c>
      <c r="P36" s="161">
        <v>0.15</v>
      </c>
      <c r="Q36" s="161">
        <v>0.33</v>
      </c>
      <c r="W36" s="5"/>
    </row>
    <row r="37" spans="2:25" ht="2.25" customHeight="1" thickTop="1" x14ac:dyDescent="0.3">
      <c r="B37" s="111"/>
      <c r="C37" s="145"/>
      <c r="D37" s="145"/>
      <c r="E37" s="151"/>
      <c r="F37" s="158"/>
      <c r="G37" s="158"/>
      <c r="H37" s="145"/>
      <c r="I37" s="145"/>
      <c r="J37" s="151"/>
      <c r="K37" s="158"/>
      <c r="L37" s="158"/>
      <c r="M37" s="145"/>
      <c r="N37" s="145"/>
      <c r="O37" s="151"/>
      <c r="P37" s="162"/>
      <c r="Q37" s="162"/>
      <c r="W37" s="5"/>
    </row>
    <row r="38" spans="2:25" ht="23.3" customHeight="1" x14ac:dyDescent="0.3">
      <c r="B38" s="112" t="s" vm="167">
        <v>61</v>
      </c>
      <c r="C38" s="146" vm="1222">
        <v>3442868</v>
      </c>
      <c r="D38" s="146" vm="321">
        <v>3645087</v>
      </c>
      <c r="E38" s="141">
        <v>105.87356239042565</v>
      </c>
      <c r="F38" s="136">
        <v>100</v>
      </c>
      <c r="G38" s="136">
        <v>100</v>
      </c>
      <c r="H38" s="146" vm="768">
        <v>1436495</v>
      </c>
      <c r="I38" s="146" vm="320">
        <v>1482267</v>
      </c>
      <c r="J38" s="141">
        <v>103.18636681645255</v>
      </c>
      <c r="K38" s="136">
        <v>100</v>
      </c>
      <c r="L38" s="136">
        <v>99.999999999999986</v>
      </c>
      <c r="M38" s="146" vm="1504">
        <v>4879363</v>
      </c>
      <c r="N38" s="146" vm="314">
        <v>5127354</v>
      </c>
      <c r="O38" s="141">
        <v>105.0824462127536</v>
      </c>
      <c r="P38" s="163">
        <v>100.00000000000001</v>
      </c>
      <c r="Q38" s="163">
        <v>99.999999999999986</v>
      </c>
      <c r="W38" s="5"/>
    </row>
    <row r="39" spans="2:25" x14ac:dyDescent="0.3">
      <c r="B39" s="103"/>
      <c r="E39" s="104"/>
      <c r="F39" s="104"/>
      <c r="G39" s="104"/>
      <c r="H39" s="5"/>
      <c r="I39" s="104"/>
      <c r="J39" s="104"/>
      <c r="K39" s="104"/>
      <c r="L39" s="104"/>
      <c r="M39" s="5"/>
      <c r="P39" s="5"/>
      <c r="Q39" s="5"/>
      <c r="W39" s="5"/>
    </row>
    <row r="40" spans="2:25" x14ac:dyDescent="0.3">
      <c r="B40" s="103"/>
      <c r="C40" s="104"/>
      <c r="D40" s="104"/>
      <c r="E40" s="104"/>
      <c r="F40" s="104"/>
      <c r="G40" s="104"/>
      <c r="H40" s="5"/>
      <c r="I40" s="104"/>
      <c r="J40" s="104"/>
      <c r="K40" s="104"/>
      <c r="L40" s="104"/>
      <c r="M40" s="5"/>
      <c r="P40" s="5"/>
      <c r="Q40" s="5"/>
      <c r="W40" s="5"/>
    </row>
    <row r="41" spans="2:25" x14ac:dyDescent="0.3">
      <c r="B41" s="103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</row>
    <row r="42" spans="2:25" x14ac:dyDescent="0.3">
      <c r="B42" s="103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</row>
    <row r="43" spans="2:25" x14ac:dyDescent="0.3">
      <c r="B43" s="103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</row>
    <row r="44" spans="2:25" x14ac:dyDescent="0.3">
      <c r="B44" s="103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</row>
    <row r="45" spans="2:25" x14ac:dyDescent="0.3">
      <c r="B45" s="10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</row>
    <row r="46" spans="2:25" x14ac:dyDescent="0.3">
      <c r="B46" s="10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</row>
    <row r="47" spans="2:25" x14ac:dyDescent="0.3">
      <c r="B47" s="10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</row>
    <row r="48" spans="2:25" x14ac:dyDescent="0.3">
      <c r="B48" s="10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</row>
    <row r="49" spans="2:25" x14ac:dyDescent="0.3">
      <c r="B49" s="103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</row>
    <row r="50" spans="2:25" x14ac:dyDescent="0.3">
      <c r="B50" s="103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</row>
    <row r="51" spans="2:25" x14ac:dyDescent="0.3">
      <c r="B51" s="103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</row>
    <row r="52" spans="2:25" x14ac:dyDescent="0.3">
      <c r="B52" s="103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</row>
    <row r="53" spans="2:25" x14ac:dyDescent="0.3">
      <c r="B53" s="103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</row>
    <row r="54" spans="2:25" x14ac:dyDescent="0.3">
      <c r="B54" s="103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</row>
    <row r="55" spans="2:25" x14ac:dyDescent="0.3">
      <c r="B55" s="103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</row>
    <row r="56" spans="2:25" x14ac:dyDescent="0.3">
      <c r="B56" s="103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</row>
    <row r="57" spans="2:25" x14ac:dyDescent="0.3">
      <c r="B57" s="103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</row>
    <row r="58" spans="2:25" x14ac:dyDescent="0.3">
      <c r="B58" s="103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</row>
    <row r="59" spans="2:25" x14ac:dyDescent="0.3">
      <c r="B59" s="103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</row>
    <row r="60" spans="2:25" x14ac:dyDescent="0.3">
      <c r="B60" s="103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</row>
    <row r="61" spans="2:25" x14ac:dyDescent="0.3">
      <c r="B61" s="103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</row>
    <row r="62" spans="2:25" x14ac:dyDescent="0.3">
      <c r="B62" s="103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</row>
    <row r="63" spans="2:25" x14ac:dyDescent="0.3">
      <c r="B63" s="103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</row>
    <row r="64" spans="2:25" x14ac:dyDescent="0.3">
      <c r="B64" s="103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</row>
    <row r="65" spans="1:26" s="63" customFormat="1" x14ac:dyDescent="0.3">
      <c r="A65" s="5"/>
      <c r="B65" s="103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R65" s="5"/>
      <c r="S65" s="5"/>
      <c r="T65" s="5"/>
      <c r="U65" s="5"/>
      <c r="V65" s="5"/>
      <c r="W65" s="64"/>
      <c r="X65" s="5"/>
      <c r="Y65" s="5"/>
      <c r="Z65" s="5"/>
    </row>
    <row r="66" spans="1:26" s="63" customFormat="1" x14ac:dyDescent="0.3">
      <c r="A66" s="5"/>
      <c r="B66" s="103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R66" s="5"/>
      <c r="S66" s="5"/>
      <c r="T66" s="5"/>
      <c r="U66" s="5"/>
      <c r="V66" s="5"/>
      <c r="W66" s="64"/>
      <c r="X66" s="5"/>
      <c r="Y66" s="5"/>
      <c r="Z66" s="5"/>
    </row>
    <row r="67" spans="1:26" s="63" customFormat="1" x14ac:dyDescent="0.3">
      <c r="A67" s="5"/>
      <c r="B67" s="103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R67" s="5"/>
      <c r="S67" s="5"/>
      <c r="T67" s="5"/>
      <c r="U67" s="5"/>
      <c r="V67" s="5"/>
      <c r="W67" s="64"/>
      <c r="X67" s="5"/>
      <c r="Y67" s="5"/>
      <c r="Z67" s="5"/>
    </row>
    <row r="68" spans="1:26" s="63" customFormat="1" x14ac:dyDescent="0.3">
      <c r="A68" s="5"/>
      <c r="B68" s="103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R68" s="5"/>
      <c r="S68" s="5"/>
      <c r="T68" s="5"/>
      <c r="U68" s="5"/>
      <c r="V68" s="5"/>
      <c r="W68" s="64"/>
      <c r="X68" s="5"/>
      <c r="Y68" s="5"/>
      <c r="Z68" s="5"/>
    </row>
    <row r="69" spans="1:26" s="63" customFormat="1" x14ac:dyDescent="0.3">
      <c r="A69" s="5"/>
      <c r="B69" s="103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R69" s="5"/>
      <c r="S69" s="5"/>
      <c r="T69" s="5"/>
      <c r="U69" s="5"/>
      <c r="V69" s="5"/>
      <c r="W69" s="64"/>
      <c r="X69" s="5"/>
      <c r="Y69" s="5"/>
      <c r="Z69" s="5"/>
    </row>
    <row r="70" spans="1:26" s="63" customFormat="1" x14ac:dyDescent="0.3">
      <c r="A70" s="5"/>
      <c r="B70" s="103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R70" s="5"/>
      <c r="S70" s="5"/>
      <c r="T70" s="5"/>
      <c r="U70" s="5"/>
      <c r="V70" s="5"/>
      <c r="W70" s="64"/>
      <c r="X70" s="5"/>
      <c r="Y70" s="5"/>
      <c r="Z70" s="5"/>
    </row>
    <row r="71" spans="1:26" s="63" customFormat="1" x14ac:dyDescent="0.3">
      <c r="A71" s="5"/>
      <c r="B71" s="103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R71" s="5"/>
      <c r="S71" s="5"/>
      <c r="T71" s="5"/>
      <c r="U71" s="5"/>
      <c r="V71" s="5"/>
      <c r="W71" s="64"/>
      <c r="X71" s="5"/>
      <c r="Y71" s="5"/>
      <c r="Z71" s="5"/>
    </row>
    <row r="72" spans="1:26" s="63" customFormat="1" x14ac:dyDescent="0.3">
      <c r="A72" s="5"/>
      <c r="B72" s="103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R72" s="5"/>
      <c r="S72" s="5"/>
      <c r="T72" s="5"/>
      <c r="U72" s="5"/>
      <c r="V72" s="5"/>
      <c r="W72" s="64"/>
      <c r="X72" s="5"/>
      <c r="Y72" s="5"/>
      <c r="Z72" s="5"/>
    </row>
    <row r="73" spans="1:26" s="63" customFormat="1" x14ac:dyDescent="0.3">
      <c r="A73" s="5"/>
      <c r="B73" s="103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R73" s="5"/>
      <c r="S73" s="5"/>
      <c r="T73" s="5"/>
      <c r="U73" s="5"/>
      <c r="V73" s="5"/>
      <c r="W73" s="64"/>
      <c r="X73" s="5"/>
      <c r="Y73" s="5"/>
      <c r="Z73" s="5"/>
    </row>
    <row r="74" spans="1:26" s="63" customFormat="1" x14ac:dyDescent="0.3">
      <c r="A74" s="5"/>
      <c r="B74" s="103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R74" s="5"/>
      <c r="S74" s="5"/>
      <c r="T74" s="5"/>
      <c r="U74" s="5"/>
      <c r="V74" s="5"/>
      <c r="W74" s="64"/>
      <c r="X74" s="5"/>
      <c r="Y74" s="5"/>
      <c r="Z74" s="5"/>
    </row>
    <row r="75" spans="1:26" s="63" customFormat="1" x14ac:dyDescent="0.3">
      <c r="A75" s="5"/>
      <c r="B75" s="103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R75" s="5"/>
      <c r="S75" s="5"/>
      <c r="T75" s="5"/>
      <c r="U75" s="5"/>
      <c r="V75" s="5"/>
      <c r="W75" s="64"/>
      <c r="X75" s="5"/>
      <c r="Y75" s="5"/>
      <c r="Z75" s="5"/>
    </row>
    <row r="76" spans="1:26" s="63" customFormat="1" x14ac:dyDescent="0.3">
      <c r="A76" s="5"/>
      <c r="B76" s="103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R76" s="5"/>
      <c r="S76" s="5"/>
      <c r="T76" s="5"/>
      <c r="U76" s="5"/>
      <c r="V76" s="5"/>
      <c r="W76" s="64"/>
      <c r="X76" s="5"/>
      <c r="Y76" s="5"/>
      <c r="Z76" s="5"/>
    </row>
    <row r="77" spans="1:26" s="63" customFormat="1" x14ac:dyDescent="0.3">
      <c r="A77" s="5"/>
      <c r="B77" s="103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R77" s="5"/>
      <c r="S77" s="5"/>
      <c r="T77" s="5"/>
      <c r="U77" s="5"/>
      <c r="V77" s="5"/>
      <c r="W77" s="64"/>
      <c r="X77" s="5"/>
      <c r="Y77" s="5"/>
      <c r="Z77" s="5"/>
    </row>
    <row r="78" spans="1:26" s="63" customFormat="1" x14ac:dyDescent="0.3">
      <c r="A78" s="5"/>
      <c r="B78" s="103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R78" s="5"/>
      <c r="S78" s="5"/>
      <c r="T78" s="5"/>
      <c r="U78" s="5"/>
      <c r="V78" s="5"/>
      <c r="W78" s="64"/>
      <c r="X78" s="5"/>
      <c r="Y78" s="5"/>
      <c r="Z78" s="5"/>
    </row>
    <row r="79" spans="1:26" s="63" customFormat="1" x14ac:dyDescent="0.3">
      <c r="A79" s="5"/>
      <c r="B79" s="103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R79" s="5"/>
      <c r="S79" s="5"/>
      <c r="T79" s="5"/>
      <c r="U79" s="5"/>
      <c r="V79" s="5"/>
      <c r="W79" s="64"/>
      <c r="X79" s="5"/>
      <c r="Y79" s="5"/>
      <c r="Z79" s="5"/>
    </row>
    <row r="80" spans="1:26" s="63" customFormat="1" x14ac:dyDescent="0.3">
      <c r="A80" s="5"/>
      <c r="B80" s="103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R80" s="5"/>
      <c r="S80" s="5"/>
      <c r="T80" s="5"/>
      <c r="U80" s="5"/>
      <c r="V80" s="5"/>
      <c r="W80" s="64"/>
      <c r="X80" s="5"/>
      <c r="Y80" s="5"/>
      <c r="Z80" s="5"/>
    </row>
    <row r="81" spans="1:26" s="63" customFormat="1" x14ac:dyDescent="0.3">
      <c r="A81" s="5"/>
      <c r="B81" s="103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R81" s="5"/>
      <c r="S81" s="5"/>
      <c r="T81" s="5"/>
      <c r="U81" s="5"/>
      <c r="V81" s="5"/>
      <c r="W81" s="64"/>
      <c r="X81" s="5"/>
      <c r="Y81" s="5"/>
      <c r="Z81" s="5"/>
    </row>
    <row r="82" spans="1:26" s="63" customFormat="1" x14ac:dyDescent="0.3">
      <c r="A82" s="5"/>
      <c r="B82" s="103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R82" s="5"/>
      <c r="S82" s="5"/>
      <c r="T82" s="5"/>
      <c r="U82" s="5"/>
      <c r="V82" s="5"/>
      <c r="W82" s="64"/>
      <c r="X82" s="5"/>
      <c r="Y82" s="5"/>
      <c r="Z82" s="5"/>
    </row>
    <row r="83" spans="1:26" s="63" customFormat="1" x14ac:dyDescent="0.3">
      <c r="A83" s="5"/>
      <c r="B83" s="103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R83" s="5"/>
      <c r="S83" s="5"/>
      <c r="T83" s="5"/>
      <c r="U83" s="5"/>
      <c r="V83" s="5"/>
      <c r="W83" s="64"/>
      <c r="X83" s="5"/>
      <c r="Y83" s="5"/>
      <c r="Z83" s="5"/>
    </row>
    <row r="84" spans="1:26" s="63" customFormat="1" x14ac:dyDescent="0.3">
      <c r="A84" s="5"/>
      <c r="B84" s="103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R84" s="5"/>
      <c r="S84" s="5"/>
      <c r="T84" s="5"/>
      <c r="U84" s="5"/>
      <c r="V84" s="5"/>
      <c r="W84" s="64"/>
      <c r="X84" s="5"/>
      <c r="Y84" s="5"/>
      <c r="Z84" s="5"/>
    </row>
    <row r="85" spans="1:26" s="63" customFormat="1" x14ac:dyDescent="0.3">
      <c r="A85" s="5"/>
      <c r="B85" s="103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R85" s="5"/>
      <c r="S85" s="5"/>
      <c r="T85" s="5"/>
      <c r="U85" s="5"/>
      <c r="V85" s="5"/>
      <c r="W85" s="64"/>
      <c r="X85" s="5"/>
      <c r="Y85" s="5"/>
      <c r="Z85" s="5"/>
    </row>
    <row r="86" spans="1:26" s="63" customFormat="1" x14ac:dyDescent="0.3">
      <c r="A86" s="5"/>
      <c r="B86" s="103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R86" s="5"/>
      <c r="S86" s="5"/>
      <c r="T86" s="5"/>
      <c r="U86" s="5"/>
      <c r="V86" s="5"/>
      <c r="W86" s="64"/>
      <c r="X86" s="5"/>
      <c r="Y86" s="5"/>
      <c r="Z86" s="5"/>
    </row>
    <row r="87" spans="1:26" s="63" customFormat="1" x14ac:dyDescent="0.3">
      <c r="A87" s="5"/>
      <c r="B87" s="103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R87" s="5"/>
      <c r="S87" s="5"/>
      <c r="T87" s="5"/>
      <c r="U87" s="5"/>
      <c r="V87" s="5"/>
      <c r="W87" s="64"/>
      <c r="X87" s="5"/>
      <c r="Y87" s="5"/>
      <c r="Z87" s="5"/>
    </row>
    <row r="88" spans="1:26" s="63" customFormat="1" x14ac:dyDescent="0.3">
      <c r="A88" s="5"/>
      <c r="B88" s="103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R88" s="5"/>
      <c r="S88" s="5"/>
      <c r="T88" s="5"/>
      <c r="U88" s="5"/>
      <c r="V88" s="5"/>
      <c r="W88" s="64"/>
      <c r="X88" s="5"/>
      <c r="Y88" s="5"/>
      <c r="Z88" s="5"/>
    </row>
    <row r="89" spans="1:26" s="63" customFormat="1" x14ac:dyDescent="0.3">
      <c r="A89" s="5"/>
      <c r="B89" s="103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R89" s="5"/>
      <c r="S89" s="5"/>
      <c r="T89" s="5"/>
      <c r="U89" s="5"/>
      <c r="V89" s="5"/>
      <c r="W89" s="64"/>
      <c r="X89" s="5"/>
      <c r="Y89" s="5"/>
      <c r="Z89" s="5"/>
    </row>
    <row r="90" spans="1:26" s="63" customFormat="1" x14ac:dyDescent="0.3">
      <c r="A90" s="5"/>
      <c r="B90" s="103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R90" s="5"/>
      <c r="S90" s="5"/>
      <c r="T90" s="5"/>
      <c r="U90" s="5"/>
      <c r="V90" s="5"/>
      <c r="W90" s="64"/>
      <c r="X90" s="5"/>
      <c r="Y90" s="5"/>
      <c r="Z90" s="5"/>
    </row>
    <row r="91" spans="1:26" s="63" customFormat="1" x14ac:dyDescent="0.3">
      <c r="A91" s="5"/>
      <c r="B91" s="103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R91" s="5"/>
      <c r="S91" s="5"/>
      <c r="T91" s="5"/>
      <c r="U91" s="5"/>
      <c r="V91" s="5"/>
      <c r="W91" s="64"/>
      <c r="X91" s="5"/>
      <c r="Y91" s="5"/>
      <c r="Z91" s="5"/>
    </row>
    <row r="92" spans="1:26" s="63" customFormat="1" x14ac:dyDescent="0.3">
      <c r="A92" s="5"/>
      <c r="B92" s="103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R92" s="5"/>
      <c r="S92" s="5"/>
      <c r="T92" s="5"/>
      <c r="U92" s="5"/>
      <c r="V92" s="5"/>
      <c r="W92" s="64"/>
      <c r="X92" s="5"/>
      <c r="Y92" s="5"/>
      <c r="Z92" s="5"/>
    </row>
    <row r="93" spans="1:26" s="63" customFormat="1" x14ac:dyDescent="0.3">
      <c r="A93" s="5"/>
      <c r="B93" s="103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R93" s="5"/>
      <c r="S93" s="5"/>
      <c r="T93" s="5"/>
      <c r="U93" s="5"/>
      <c r="V93" s="5"/>
      <c r="W93" s="64"/>
      <c r="X93" s="5"/>
      <c r="Y93" s="5"/>
      <c r="Z93" s="5"/>
    </row>
    <row r="94" spans="1:26" s="63" customFormat="1" x14ac:dyDescent="0.3">
      <c r="A94" s="5"/>
      <c r="B94" s="103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R94" s="5"/>
      <c r="S94" s="5"/>
      <c r="T94" s="5"/>
      <c r="U94" s="5"/>
      <c r="V94" s="5"/>
      <c r="W94" s="64"/>
      <c r="X94" s="5"/>
      <c r="Y94" s="5"/>
      <c r="Z94" s="5"/>
    </row>
    <row r="95" spans="1:26" s="63" customFormat="1" x14ac:dyDescent="0.3">
      <c r="A95" s="5"/>
      <c r="B95" s="103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R95" s="5"/>
      <c r="S95" s="5"/>
      <c r="T95" s="5"/>
      <c r="U95" s="5"/>
      <c r="V95" s="5"/>
      <c r="W95" s="64"/>
      <c r="X95" s="5"/>
      <c r="Y95" s="5"/>
      <c r="Z95" s="5"/>
    </row>
    <row r="96" spans="1:26" s="63" customFormat="1" x14ac:dyDescent="0.3">
      <c r="A96" s="5"/>
      <c r="B96" s="103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R96" s="5"/>
      <c r="S96" s="5"/>
      <c r="T96" s="5"/>
      <c r="U96" s="5"/>
      <c r="V96" s="5"/>
      <c r="W96" s="64"/>
      <c r="X96" s="5"/>
      <c r="Y96" s="5"/>
      <c r="Z96" s="5"/>
    </row>
    <row r="97" spans="1:26" s="63" customFormat="1" x14ac:dyDescent="0.3">
      <c r="A97" s="5"/>
      <c r="B97" s="103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R97" s="5"/>
      <c r="S97" s="5"/>
      <c r="T97" s="5"/>
      <c r="U97" s="5"/>
      <c r="V97" s="5"/>
      <c r="W97" s="64"/>
      <c r="X97" s="5"/>
      <c r="Y97" s="5"/>
      <c r="Z97" s="5"/>
    </row>
    <row r="98" spans="1:26" s="63" customFormat="1" x14ac:dyDescent="0.3">
      <c r="A98" s="5"/>
      <c r="B98" s="103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R98" s="5"/>
      <c r="S98" s="5"/>
      <c r="T98" s="5"/>
      <c r="U98" s="5"/>
      <c r="V98" s="5"/>
      <c r="W98" s="64"/>
      <c r="X98" s="5"/>
      <c r="Y98" s="5"/>
      <c r="Z98" s="5"/>
    </row>
    <row r="99" spans="1:26" s="63" customFormat="1" x14ac:dyDescent="0.3">
      <c r="A99" s="5"/>
      <c r="B99" s="103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R99" s="5"/>
      <c r="S99" s="5"/>
      <c r="T99" s="5"/>
      <c r="U99" s="5"/>
      <c r="V99" s="5"/>
      <c r="W99" s="64"/>
      <c r="X99" s="5"/>
      <c r="Y99" s="5"/>
      <c r="Z99" s="5"/>
    </row>
    <row r="100" spans="1:26" s="63" customFormat="1" x14ac:dyDescent="0.3">
      <c r="A100" s="5"/>
      <c r="B100" s="103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R100" s="5"/>
      <c r="S100" s="5"/>
      <c r="T100" s="5"/>
      <c r="U100" s="5"/>
      <c r="V100" s="5"/>
      <c r="W100" s="64"/>
      <c r="X100" s="5"/>
      <c r="Y100" s="5"/>
      <c r="Z100" s="5"/>
    </row>
    <row r="101" spans="1:26" s="63" customFormat="1" x14ac:dyDescent="0.3">
      <c r="A101" s="5"/>
      <c r="B101" s="103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R101" s="5"/>
      <c r="S101" s="5"/>
      <c r="T101" s="5"/>
      <c r="U101" s="5"/>
      <c r="V101" s="5"/>
      <c r="W101" s="64"/>
      <c r="X101" s="5"/>
      <c r="Y101" s="5"/>
      <c r="Z101" s="5"/>
    </row>
    <row r="102" spans="1:26" s="63" customFormat="1" x14ac:dyDescent="0.3">
      <c r="A102" s="5"/>
      <c r="B102" s="103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R102" s="5"/>
      <c r="S102" s="5"/>
      <c r="T102" s="5"/>
      <c r="U102" s="5"/>
      <c r="V102" s="5"/>
      <c r="W102" s="64"/>
      <c r="X102" s="5"/>
      <c r="Y102" s="5"/>
      <c r="Z102" s="5"/>
    </row>
    <row r="103" spans="1:26" s="63" customFormat="1" x14ac:dyDescent="0.3">
      <c r="A103" s="5"/>
      <c r="B103" s="103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R103" s="5"/>
      <c r="S103" s="5"/>
      <c r="T103" s="5"/>
      <c r="U103" s="5"/>
      <c r="V103" s="5"/>
      <c r="W103" s="64"/>
      <c r="X103" s="5"/>
      <c r="Y103" s="5"/>
      <c r="Z103" s="5"/>
    </row>
    <row r="104" spans="1:26" s="63" customFormat="1" x14ac:dyDescent="0.3">
      <c r="A104" s="5"/>
      <c r="B104" s="103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R104" s="5"/>
      <c r="S104" s="5"/>
      <c r="T104" s="5"/>
      <c r="U104" s="5"/>
      <c r="V104" s="5"/>
      <c r="W104" s="64"/>
      <c r="X104" s="5"/>
      <c r="Y104" s="5"/>
      <c r="Z104" s="5"/>
    </row>
    <row r="105" spans="1:26" s="63" customFormat="1" x14ac:dyDescent="0.3">
      <c r="A105" s="5"/>
      <c r="B105" s="103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R105" s="5"/>
      <c r="S105" s="5"/>
      <c r="T105" s="5"/>
      <c r="U105" s="5"/>
      <c r="V105" s="5"/>
      <c r="W105" s="64"/>
      <c r="X105" s="5"/>
      <c r="Y105" s="5"/>
      <c r="Z105" s="5"/>
    </row>
    <row r="106" spans="1:26" s="63" customFormat="1" x14ac:dyDescent="0.3">
      <c r="A106" s="5"/>
      <c r="B106" s="103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R106" s="5"/>
      <c r="S106" s="5"/>
      <c r="T106" s="5"/>
      <c r="U106" s="5"/>
      <c r="V106" s="5"/>
      <c r="W106" s="64"/>
      <c r="X106" s="5"/>
      <c r="Y106" s="5"/>
      <c r="Z106" s="5"/>
    </row>
    <row r="107" spans="1:26" s="63" customFormat="1" x14ac:dyDescent="0.3">
      <c r="A107" s="5"/>
      <c r="B107" s="103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R107" s="5"/>
      <c r="S107" s="5"/>
      <c r="T107" s="5"/>
      <c r="U107" s="5"/>
      <c r="V107" s="5"/>
      <c r="W107" s="64"/>
      <c r="X107" s="5"/>
      <c r="Y107" s="5"/>
      <c r="Z107" s="5"/>
    </row>
    <row r="108" spans="1:26" s="63" customFormat="1" x14ac:dyDescent="0.3">
      <c r="A108" s="5"/>
      <c r="B108" s="103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R108" s="5"/>
      <c r="S108" s="5"/>
      <c r="T108" s="5"/>
      <c r="U108" s="5"/>
      <c r="V108" s="5"/>
      <c r="W108" s="64"/>
      <c r="X108" s="5"/>
      <c r="Y108" s="5"/>
      <c r="Z108" s="5"/>
    </row>
    <row r="109" spans="1:26" s="63" customFormat="1" x14ac:dyDescent="0.3">
      <c r="A109" s="5"/>
      <c r="B109" s="103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R109" s="5"/>
      <c r="S109" s="5"/>
      <c r="T109" s="5"/>
      <c r="U109" s="5"/>
      <c r="V109" s="5"/>
      <c r="W109" s="64"/>
      <c r="X109" s="5"/>
      <c r="Y109" s="5"/>
      <c r="Z109" s="5"/>
    </row>
    <row r="110" spans="1:26" s="63" customFormat="1" x14ac:dyDescent="0.3">
      <c r="A110" s="5"/>
      <c r="B110" s="103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R110" s="5"/>
      <c r="S110" s="5"/>
      <c r="T110" s="5"/>
      <c r="U110" s="5"/>
      <c r="V110" s="5"/>
      <c r="W110" s="64"/>
      <c r="X110" s="5"/>
      <c r="Y110" s="5"/>
      <c r="Z110" s="5"/>
    </row>
    <row r="111" spans="1:26" s="63" customFormat="1" x14ac:dyDescent="0.3">
      <c r="A111" s="5"/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R111" s="5"/>
      <c r="S111" s="5"/>
      <c r="T111" s="5"/>
      <c r="U111" s="5"/>
      <c r="V111" s="5"/>
      <c r="W111" s="64"/>
      <c r="X111" s="5"/>
      <c r="Y111" s="5"/>
      <c r="Z111" s="5"/>
    </row>
    <row r="112" spans="1:26" s="63" customFormat="1" x14ac:dyDescent="0.3">
      <c r="A112" s="5"/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R112" s="5"/>
      <c r="S112" s="5"/>
      <c r="T112" s="5"/>
      <c r="U112" s="5"/>
      <c r="V112" s="5"/>
      <c r="W112" s="64"/>
      <c r="X112" s="5"/>
      <c r="Y112" s="5"/>
      <c r="Z112" s="5"/>
    </row>
    <row r="113" spans="1:26" s="63" customFormat="1" x14ac:dyDescent="0.3">
      <c r="A113" s="5"/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R113" s="5"/>
      <c r="S113" s="5"/>
      <c r="T113" s="5"/>
      <c r="U113" s="5"/>
      <c r="V113" s="5"/>
      <c r="W113" s="64"/>
      <c r="X113" s="5"/>
      <c r="Y113" s="5"/>
      <c r="Z113" s="5"/>
    </row>
    <row r="114" spans="1:26" s="63" customFormat="1" x14ac:dyDescent="0.3">
      <c r="A114" s="5"/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R114" s="5"/>
      <c r="S114" s="5"/>
      <c r="T114" s="5"/>
      <c r="U114" s="5"/>
      <c r="V114" s="5"/>
      <c r="W114" s="64"/>
      <c r="X114" s="5"/>
      <c r="Y114" s="5"/>
      <c r="Z114" s="5"/>
    </row>
    <row r="115" spans="1:26" s="63" customFormat="1" x14ac:dyDescent="0.3">
      <c r="A115" s="5"/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R115" s="5"/>
      <c r="S115" s="5"/>
      <c r="T115" s="5"/>
      <c r="U115" s="5"/>
      <c r="V115" s="5"/>
      <c r="W115" s="64"/>
      <c r="X115" s="5"/>
      <c r="Y115" s="5"/>
      <c r="Z115" s="5"/>
    </row>
    <row r="116" spans="1:26" s="63" customFormat="1" x14ac:dyDescent="0.3">
      <c r="A116" s="5"/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R116" s="5"/>
      <c r="S116" s="5"/>
      <c r="T116" s="5"/>
      <c r="U116" s="5"/>
      <c r="V116" s="5"/>
      <c r="W116" s="64"/>
      <c r="X116" s="5"/>
      <c r="Y116" s="5"/>
      <c r="Z116" s="5"/>
    </row>
    <row r="117" spans="1:26" s="63" customFormat="1" x14ac:dyDescent="0.3">
      <c r="A117" s="5"/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R117" s="5"/>
      <c r="S117" s="5"/>
      <c r="T117" s="5"/>
      <c r="U117" s="5"/>
      <c r="V117" s="5"/>
      <c r="W117" s="64"/>
      <c r="X117" s="5"/>
      <c r="Y117" s="5"/>
      <c r="Z117" s="5"/>
    </row>
    <row r="118" spans="1:26" s="63" customFormat="1" x14ac:dyDescent="0.3">
      <c r="A118" s="5"/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R118" s="5"/>
      <c r="S118" s="5"/>
      <c r="T118" s="5"/>
      <c r="U118" s="5"/>
      <c r="V118" s="5"/>
      <c r="W118" s="64"/>
      <c r="X118" s="5"/>
      <c r="Y118" s="5"/>
      <c r="Z118" s="5"/>
    </row>
    <row r="119" spans="1:26" s="63" customFormat="1" x14ac:dyDescent="0.3">
      <c r="A119" s="5"/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R119" s="5"/>
      <c r="S119" s="5"/>
      <c r="T119" s="5"/>
      <c r="U119" s="5"/>
      <c r="V119" s="5"/>
      <c r="W119" s="64"/>
      <c r="X119" s="5"/>
      <c r="Y119" s="5"/>
      <c r="Z119" s="5"/>
    </row>
    <row r="120" spans="1:26" s="63" customFormat="1" x14ac:dyDescent="0.3">
      <c r="A120" s="5"/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R120" s="5"/>
      <c r="S120" s="5"/>
      <c r="T120" s="5"/>
      <c r="U120" s="5"/>
      <c r="V120" s="5"/>
      <c r="W120" s="64"/>
      <c r="X120" s="5"/>
      <c r="Y120" s="5"/>
      <c r="Z120" s="5"/>
    </row>
    <row r="121" spans="1:26" s="63" customFormat="1" x14ac:dyDescent="0.3">
      <c r="A121" s="5"/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R121" s="5"/>
      <c r="S121" s="5"/>
      <c r="T121" s="5"/>
      <c r="U121" s="5"/>
      <c r="V121" s="5"/>
      <c r="W121" s="64"/>
      <c r="X121" s="5"/>
      <c r="Y121" s="5"/>
      <c r="Z121" s="5"/>
    </row>
    <row r="122" spans="1:26" s="63" customFormat="1" x14ac:dyDescent="0.3">
      <c r="A122" s="5"/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R122" s="5"/>
      <c r="S122" s="5"/>
      <c r="T122" s="5"/>
      <c r="U122" s="5"/>
      <c r="V122" s="5"/>
      <c r="W122" s="64"/>
      <c r="X122" s="5"/>
      <c r="Y122" s="5"/>
      <c r="Z122" s="5"/>
    </row>
    <row r="123" spans="1:26" s="63" customFormat="1" x14ac:dyDescent="0.3">
      <c r="A123" s="5"/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R123" s="5"/>
      <c r="S123" s="5"/>
      <c r="T123" s="5"/>
      <c r="U123" s="5"/>
      <c r="V123" s="5"/>
      <c r="W123" s="64"/>
      <c r="X123" s="5"/>
      <c r="Y123" s="5"/>
      <c r="Z123" s="5"/>
    </row>
    <row r="124" spans="1:26" s="63" customFormat="1" x14ac:dyDescent="0.3">
      <c r="A124" s="5"/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R124" s="5"/>
      <c r="S124" s="5"/>
      <c r="T124" s="5"/>
      <c r="U124" s="5"/>
      <c r="V124" s="5"/>
      <c r="W124" s="64"/>
      <c r="X124" s="5"/>
      <c r="Y124" s="5"/>
      <c r="Z124" s="5"/>
    </row>
    <row r="125" spans="1:26" s="63" customFormat="1" x14ac:dyDescent="0.3">
      <c r="A125" s="5"/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R125" s="5"/>
      <c r="S125" s="5"/>
      <c r="T125" s="5"/>
      <c r="U125" s="5"/>
      <c r="V125" s="5"/>
      <c r="W125" s="64"/>
      <c r="X125" s="5"/>
      <c r="Y125" s="5"/>
      <c r="Z125" s="5"/>
    </row>
    <row r="126" spans="1:26" s="63" customFormat="1" x14ac:dyDescent="0.3">
      <c r="A126" s="5"/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R126" s="5"/>
      <c r="S126" s="5"/>
      <c r="T126" s="5"/>
      <c r="U126" s="5"/>
      <c r="V126" s="5"/>
      <c r="W126" s="64"/>
      <c r="X126" s="5"/>
      <c r="Y126" s="5"/>
      <c r="Z126" s="5"/>
    </row>
    <row r="127" spans="1:26" s="63" customFormat="1" x14ac:dyDescent="0.3">
      <c r="A127" s="5"/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R127" s="5"/>
      <c r="S127" s="5"/>
      <c r="T127" s="5"/>
      <c r="U127" s="5"/>
      <c r="V127" s="5"/>
      <c r="W127" s="64"/>
      <c r="X127" s="5"/>
      <c r="Y127" s="5"/>
      <c r="Z127" s="5"/>
    </row>
    <row r="128" spans="1:26" s="63" customFormat="1" x14ac:dyDescent="0.3">
      <c r="A128" s="5"/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R128" s="5"/>
      <c r="S128" s="5"/>
      <c r="T128" s="5"/>
      <c r="U128" s="5"/>
      <c r="V128" s="5"/>
      <c r="W128" s="64"/>
      <c r="X128" s="5"/>
      <c r="Y128" s="5"/>
      <c r="Z128" s="5"/>
    </row>
    <row r="129" spans="1:26" s="63" customFormat="1" x14ac:dyDescent="0.3">
      <c r="A129" s="5"/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R129" s="5"/>
      <c r="S129" s="5"/>
      <c r="T129" s="5"/>
      <c r="U129" s="5"/>
      <c r="V129" s="5"/>
      <c r="W129" s="64"/>
      <c r="X129" s="5"/>
      <c r="Y129" s="5"/>
      <c r="Z129" s="5"/>
    </row>
    <row r="130" spans="1:26" s="63" customFormat="1" x14ac:dyDescent="0.3">
      <c r="A130" s="5"/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R130" s="5"/>
      <c r="S130" s="5"/>
      <c r="T130" s="5"/>
      <c r="U130" s="5"/>
      <c r="V130" s="5"/>
      <c r="W130" s="64"/>
      <c r="X130" s="5"/>
      <c r="Y130" s="5"/>
      <c r="Z130" s="5"/>
    </row>
    <row r="131" spans="1:26" s="63" customFormat="1" x14ac:dyDescent="0.3">
      <c r="A131" s="5"/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R131" s="5"/>
      <c r="S131" s="5"/>
      <c r="T131" s="5"/>
      <c r="U131" s="5"/>
      <c r="V131" s="5"/>
      <c r="W131" s="64"/>
      <c r="X131" s="5"/>
      <c r="Y131" s="5"/>
      <c r="Z131" s="5"/>
    </row>
    <row r="132" spans="1:26" s="63" customFormat="1" x14ac:dyDescent="0.3">
      <c r="A132" s="5"/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R132" s="5"/>
      <c r="S132" s="5"/>
      <c r="T132" s="5"/>
      <c r="U132" s="5"/>
      <c r="V132" s="5"/>
      <c r="W132" s="64"/>
      <c r="X132" s="5"/>
      <c r="Y132" s="5"/>
      <c r="Z132" s="5"/>
    </row>
    <row r="133" spans="1:26" s="63" customFormat="1" x14ac:dyDescent="0.3">
      <c r="A133" s="5"/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R133" s="5"/>
      <c r="S133" s="5"/>
      <c r="T133" s="5"/>
      <c r="U133" s="5"/>
      <c r="V133" s="5"/>
      <c r="W133" s="64"/>
      <c r="X133" s="5"/>
      <c r="Y133" s="5"/>
      <c r="Z133" s="5"/>
    </row>
    <row r="134" spans="1:26" s="63" customFormat="1" x14ac:dyDescent="0.3">
      <c r="A134" s="5"/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R134" s="5"/>
      <c r="S134" s="5"/>
      <c r="T134" s="5"/>
      <c r="U134" s="5"/>
      <c r="V134" s="5"/>
      <c r="W134" s="64"/>
      <c r="X134" s="5"/>
      <c r="Y134" s="5"/>
      <c r="Z134" s="5"/>
    </row>
    <row r="135" spans="1:26" s="63" customFormat="1" x14ac:dyDescent="0.3">
      <c r="A135" s="5"/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R135" s="5"/>
      <c r="S135" s="5"/>
      <c r="T135" s="5"/>
      <c r="U135" s="5"/>
      <c r="V135" s="5"/>
      <c r="W135" s="64"/>
      <c r="X135" s="5"/>
      <c r="Y135" s="5"/>
      <c r="Z135" s="5"/>
    </row>
    <row r="136" spans="1:26" s="63" customFormat="1" x14ac:dyDescent="0.3">
      <c r="A136" s="5"/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R136" s="5"/>
      <c r="S136" s="5"/>
      <c r="T136" s="5"/>
      <c r="U136" s="5"/>
      <c r="V136" s="5"/>
      <c r="W136" s="64"/>
      <c r="X136" s="5"/>
      <c r="Y136" s="5"/>
      <c r="Z136" s="5"/>
    </row>
  </sheetData>
  <sortState ref="B9:Q35">
    <sortCondition ref="B9:B35"/>
  </sortState>
  <mergeCells count="15">
    <mergeCell ref="B5:B7"/>
    <mergeCell ref="A1:R1"/>
    <mergeCell ref="A2:R2"/>
    <mergeCell ref="F6:G6"/>
    <mergeCell ref="E6:E7"/>
    <mergeCell ref="C6:D6"/>
    <mergeCell ref="M5:Q5"/>
    <mergeCell ref="H5:L5"/>
    <mergeCell ref="C5:G5"/>
    <mergeCell ref="J6:J7"/>
    <mergeCell ref="K6:L6"/>
    <mergeCell ref="M6:N6"/>
    <mergeCell ref="O6:O7"/>
    <mergeCell ref="P6:Q6"/>
    <mergeCell ref="H6:I6"/>
  </mergeCells>
  <conditionalFormatting sqref="V53:V1048576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{53F73DE2-9566-4C1F-B9A6-F8A78FAC77BD}</x14:id>
        </ext>
      </extLst>
    </cfRule>
  </conditionalFormatting>
  <conditionalFormatting sqref="U53:U1048576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{AC09DB02-084A-419D-B4AE-F1488BEEAFED}</x14:id>
        </ext>
      </extLst>
    </cfRule>
  </conditionalFormatting>
  <conditionalFormatting sqref="N2:N5 N7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{C9250057-23BD-4888-A20C-F7D77F125F4B}</x14:id>
        </ext>
      </extLst>
    </cfRule>
  </conditionalFormatting>
  <conditionalFormatting sqref="M2:M5 M7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{071A77A7-CB84-409A-9B7D-8055EA43D501}</x14:id>
        </ext>
      </extLst>
    </cfRule>
  </conditionalFormatting>
  <conditionalFormatting sqref="M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{3C35320B-4813-472B-A046-26F06173A324}</x14:id>
        </ext>
      </extLst>
    </cfRule>
  </conditionalFormatting>
  <conditionalFormatting sqref="N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{B601EA45-63FD-4ECF-917F-0C9301AD20F6}</x14:id>
        </ext>
      </extLst>
    </cfRule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scale="67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3F73DE2-9566-4C1F-B9A6-F8A78FAC77B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V53:V1048576</xm:sqref>
        </x14:conditionalFormatting>
        <x14:conditionalFormatting xmlns:xm="http://schemas.microsoft.com/office/excel/2006/main">
          <x14:cfRule type="dataBar" id="{AC09DB02-084A-419D-B4AE-F1488BEEAFE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U53:U1048576</xm:sqref>
        </x14:conditionalFormatting>
        <x14:conditionalFormatting xmlns:xm="http://schemas.microsoft.com/office/excel/2006/main">
          <x14:cfRule type="dataBar" id="{C9250057-23BD-4888-A20C-F7D77F125F4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N2:N5 N7</xm:sqref>
        </x14:conditionalFormatting>
        <x14:conditionalFormatting xmlns:xm="http://schemas.microsoft.com/office/excel/2006/main">
          <x14:cfRule type="dataBar" id="{071A77A7-CB84-409A-9B7D-8055EA43D50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M2:M5 M7</xm:sqref>
        </x14:conditionalFormatting>
        <x14:conditionalFormatting xmlns:xm="http://schemas.microsoft.com/office/excel/2006/main">
          <x14:cfRule type="dataBar" id="{3C35320B-4813-472B-A046-26F06173A32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M1</xm:sqref>
        </x14:conditionalFormatting>
        <x14:conditionalFormatting xmlns:xm="http://schemas.microsoft.com/office/excel/2006/main">
          <x14:cfRule type="dataBar" id="{B601EA45-63FD-4ECF-917F-0C9301AD20F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N1</xm:sqref>
        </x14:conditionalFormatting>
        <x14:conditionalFormatting xmlns:xm="http://schemas.microsoft.com/office/excel/2006/main">
          <x14:cfRule type="iconSet" priority="12" id="{097FC54F-E567-41C6-96F5-B936FF754DA0}">
            <x14:iconSet iconSet="3Triangles">
              <x14:cfvo type="percent">
                <xm:f>0</xm:f>
              </x14:cfvo>
              <x14:cfvo type="num">
                <xm:f>95</xm:f>
              </x14:cfvo>
              <x14:cfvo type="num">
                <xm:f>100</xm:f>
              </x14:cfvo>
            </x14:iconSet>
          </x14:cfRule>
          <xm:sqref>W53:W1048576</xm:sqref>
        </x14:conditionalFormatting>
        <x14:conditionalFormatting xmlns:xm="http://schemas.microsoft.com/office/excel/2006/main">
          <x14:cfRule type="iconSet" priority="4" id="{26A9C6A1-758B-4401-B5E1-281E613C52FA}">
            <x14:iconSet iconSet="3Triangles">
              <x14:cfvo type="percent">
                <xm:f>0</xm:f>
              </x14:cfvo>
              <x14:cfvo type="num">
                <xm:f>95</xm:f>
              </x14:cfvo>
              <x14:cfvo type="num">
                <xm:f>100</xm:f>
              </x14:cfvo>
            </x14:iconSet>
          </x14:cfRule>
          <xm:sqref>O2:O7</xm:sqref>
        </x14:conditionalFormatting>
        <x14:conditionalFormatting xmlns:xm="http://schemas.microsoft.com/office/excel/2006/main">
          <x14:cfRule type="iconSet" priority="1" id="{FD702804-7976-4CE6-828A-A383B19F6024}">
            <x14:iconSet iconSet="3Triangles">
              <x14:cfvo type="percent">
                <xm:f>0</xm:f>
              </x14:cfvo>
              <x14:cfvo type="num">
                <xm:f>95</xm:f>
              </x14:cfvo>
              <x14:cfvo type="num">
                <xm:f>100</xm:f>
              </x14:cfvo>
            </x14:iconSet>
          </x14:cfRule>
          <xm:sqref>O1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39997558519241921"/>
    <pageSetUpPr fitToPage="1"/>
  </sheetPr>
  <dimension ref="A1:J131"/>
  <sheetViews>
    <sheetView showGridLines="0" topLeftCell="B19" zoomScaleNormal="100" workbookViewId="0">
      <selection activeCell="A6" sqref="A6:E6"/>
    </sheetView>
  </sheetViews>
  <sheetFormatPr defaultColWidth="9.296875" defaultRowHeight="14.4" x14ac:dyDescent="0.3"/>
  <cols>
    <col min="1" max="1" width="11.3984375" style="5" customWidth="1"/>
    <col min="2" max="2" width="1.59765625" style="5" customWidth="1"/>
    <col min="3" max="3" width="93.59765625" style="5" customWidth="1"/>
    <col min="4" max="4" width="24.59765625" style="5" customWidth="1"/>
    <col min="5" max="5" width="13.296875" style="5" customWidth="1"/>
    <col min="6" max="6" width="19.59765625" style="5" bestFit="1" customWidth="1"/>
    <col min="7" max="7" width="10.59765625" style="5" bestFit="1" customWidth="1"/>
    <col min="8" max="8" width="15.3984375" style="5" customWidth="1"/>
    <col min="9" max="9" width="1.59765625" style="5" customWidth="1"/>
    <col min="10" max="10" width="7.296875" style="5" customWidth="1"/>
    <col min="11" max="16384" width="9.296875" style="5"/>
  </cols>
  <sheetData>
    <row r="1" spans="1:10" s="16" customFormat="1" ht="58.85" customHeight="1" x14ac:dyDescent="0.3">
      <c r="A1" s="55"/>
      <c r="B1" s="353" t="s">
        <v>222</v>
      </c>
      <c r="C1" s="353"/>
      <c r="D1" s="353"/>
      <c r="E1" s="353"/>
      <c r="F1" s="353"/>
      <c r="G1" s="353"/>
      <c r="H1" s="353"/>
      <c r="I1" s="353"/>
      <c r="J1" s="353"/>
    </row>
    <row r="2" spans="1:10" s="16" customFormat="1" ht="13.15" x14ac:dyDescent="0.35">
      <c r="A2" s="67"/>
      <c r="B2" s="67"/>
      <c r="C2" s="67"/>
      <c r="D2" s="67"/>
      <c r="E2" s="67"/>
      <c r="F2" s="67"/>
      <c r="G2" s="67"/>
      <c r="H2" s="67"/>
      <c r="I2" s="67"/>
      <c r="J2" s="67"/>
    </row>
    <row r="4" spans="1:10" ht="14.95" thickBot="1" x14ac:dyDescent="0.35"/>
    <row r="5" spans="1:10" s="56" customFormat="1" ht="10.55" customHeight="1" x14ac:dyDescent="0.3">
      <c r="B5" s="367"/>
      <c r="C5" s="369" t="s">
        <v>27</v>
      </c>
      <c r="D5" s="2" t="s">
        <v>24</v>
      </c>
      <c r="E5" s="2" t="s">
        <v>25</v>
      </c>
      <c r="F5" s="2" t="s">
        <v>24</v>
      </c>
      <c r="G5" s="2" t="s">
        <v>25</v>
      </c>
      <c r="H5" s="2" t="s">
        <v>35</v>
      </c>
      <c r="I5" s="68"/>
    </row>
    <row r="6" spans="1:10" s="57" customFormat="1" ht="14.95" thickBot="1" x14ac:dyDescent="0.35">
      <c r="B6" s="368"/>
      <c r="C6" s="370"/>
      <c r="D6" s="18" t="s">
        <v>58</v>
      </c>
      <c r="E6" s="18">
        <v>2013</v>
      </c>
      <c r="F6" s="18" t="s">
        <v>59</v>
      </c>
      <c r="G6" s="18">
        <v>2014</v>
      </c>
      <c r="H6" s="18" t="s">
        <v>216</v>
      </c>
      <c r="I6" s="62"/>
    </row>
    <row r="7" spans="1:10" s="58" customFormat="1" ht="3.75" customHeight="1" x14ac:dyDescent="0.3">
      <c r="B7" s="53"/>
      <c r="C7" s="54"/>
      <c r="D7" s="94"/>
      <c r="E7" s="94"/>
      <c r="F7" s="94"/>
      <c r="G7" s="94"/>
      <c r="H7" s="94"/>
      <c r="I7" s="52"/>
    </row>
    <row r="8" spans="1:10" ht="21.75" customHeight="1" x14ac:dyDescent="0.3">
      <c r="C8" s="69" t="s" vm="44">
        <v>205</v>
      </c>
      <c r="D8" s="164" vm="817">
        <v>255428704.41999999</v>
      </c>
      <c r="E8" s="176">
        <v>5.19</v>
      </c>
      <c r="F8" s="164" vm="289">
        <v>239768083.69999996</v>
      </c>
      <c r="G8" s="176">
        <v>5.12</v>
      </c>
      <c r="H8" s="181">
        <v>93.868887697817485</v>
      </c>
    </row>
    <row r="9" spans="1:10" ht="21.75" customHeight="1" x14ac:dyDescent="0.3">
      <c r="C9" s="69" t="s" vm="41">
        <v>211</v>
      </c>
      <c r="D9" s="168" vm="566">
        <v>141280554.55000001</v>
      </c>
      <c r="E9" s="176">
        <v>2.87</v>
      </c>
      <c r="F9" s="168" vm="304">
        <v>158238971.63</v>
      </c>
      <c r="G9" s="176">
        <v>3.38</v>
      </c>
      <c r="H9" s="181">
        <v>112.00336248255473</v>
      </c>
    </row>
    <row r="10" spans="1:10" ht="21.75" customHeight="1" x14ac:dyDescent="0.3">
      <c r="C10" s="69" t="s" vm="32">
        <v>182</v>
      </c>
      <c r="D10" s="168" vm="492">
        <v>365015783.48000008</v>
      </c>
      <c r="E10" s="176">
        <v>7.43</v>
      </c>
      <c r="F10" s="168" vm="302">
        <v>347233936.18000001</v>
      </c>
      <c r="G10" s="176">
        <v>7.42</v>
      </c>
      <c r="H10" s="181">
        <v>95.128471670328636</v>
      </c>
    </row>
    <row r="11" spans="1:10" ht="21.75" customHeight="1" x14ac:dyDescent="0.3">
      <c r="C11" s="69" t="s" vm="47">
        <v>184</v>
      </c>
      <c r="D11" s="168" vm="831">
        <v>3799600.07</v>
      </c>
      <c r="E11" s="176">
        <v>0.08</v>
      </c>
      <c r="F11" s="168" vm="279">
        <v>7936033.4699999997</v>
      </c>
      <c r="G11" s="176">
        <v>0.17</v>
      </c>
      <c r="H11" s="181">
        <v>208.86496799122335</v>
      </c>
    </row>
    <row r="12" spans="1:10" ht="21.75" customHeight="1" x14ac:dyDescent="0.3">
      <c r="C12" s="69" t="s" vm="34">
        <v>187</v>
      </c>
      <c r="D12" s="168" vm="1419">
        <v>6979888.8300000001</v>
      </c>
      <c r="E12" s="176">
        <v>0.14000000000000001</v>
      </c>
      <c r="F12" s="168" vm="303">
        <v>5300545.25</v>
      </c>
      <c r="G12" s="176">
        <v>0.11</v>
      </c>
      <c r="H12" s="181">
        <v>75.940253191682999</v>
      </c>
    </row>
    <row r="13" spans="1:10" ht="21.75" customHeight="1" x14ac:dyDescent="0.3">
      <c r="C13" s="69" t="s" vm="40">
        <v>194</v>
      </c>
      <c r="D13" s="168" vm="516">
        <v>136845272.75999999</v>
      </c>
      <c r="E13" s="176">
        <v>2.78</v>
      </c>
      <c r="F13" s="168" vm="308">
        <v>122379720.82000002</v>
      </c>
      <c r="G13" s="176">
        <v>2.61</v>
      </c>
      <c r="H13" s="181">
        <v>89.429264417946143</v>
      </c>
    </row>
    <row r="14" spans="1:10" ht="21.75" customHeight="1" x14ac:dyDescent="0.3">
      <c r="C14" s="69" t="s" vm="31">
        <v>158</v>
      </c>
      <c r="D14" s="168" vm="518">
        <v>34524213.489999995</v>
      </c>
      <c r="E14" s="176">
        <v>0.7</v>
      </c>
      <c r="F14" s="168" vm="298">
        <v>27074979.550000001</v>
      </c>
      <c r="G14" s="176">
        <v>0.57999999999999996</v>
      </c>
      <c r="H14" s="181">
        <v>78.423161060113131</v>
      </c>
    </row>
    <row r="15" spans="1:10" ht="21.75" customHeight="1" x14ac:dyDescent="0.3">
      <c r="C15" s="69" t="s" vm="46">
        <v>162</v>
      </c>
      <c r="D15" s="168" vm="493">
        <v>359825357.42000002</v>
      </c>
      <c r="E15" s="176">
        <v>7.32</v>
      </c>
      <c r="F15" s="168" vm="307">
        <v>346270402.05000007</v>
      </c>
      <c r="G15" s="176">
        <v>7.4</v>
      </c>
      <c r="H15" s="181">
        <v>96.232907133840996</v>
      </c>
    </row>
    <row r="16" spans="1:10" ht="21.75" customHeight="1" x14ac:dyDescent="0.3">
      <c r="C16" s="69" t="s" vm="43">
        <v>176</v>
      </c>
      <c r="D16" s="168" vm="692">
        <v>465045232.09000003</v>
      </c>
      <c r="E16" s="176">
        <v>9.4600000000000009</v>
      </c>
      <c r="F16" s="168" vm="311">
        <v>410624652.26999986</v>
      </c>
      <c r="G16" s="176">
        <v>8.77</v>
      </c>
      <c r="H16" s="181">
        <v>88.297787814010277</v>
      </c>
    </row>
    <row r="17" spans="3:8" ht="21.75" customHeight="1" x14ac:dyDescent="0.3">
      <c r="C17" s="69" t="s" vm="39">
        <v>143</v>
      </c>
      <c r="D17" s="168" vm="971">
        <v>1537320581.8599997</v>
      </c>
      <c r="E17" s="176">
        <v>31.27</v>
      </c>
      <c r="F17" s="168" vm="265">
        <v>1320340684.9100001</v>
      </c>
      <c r="G17" s="176">
        <v>28.21</v>
      </c>
      <c r="H17" s="181">
        <v>85.885839329134839</v>
      </c>
    </row>
    <row r="18" spans="3:8" ht="21.75" customHeight="1" x14ac:dyDescent="0.3">
      <c r="C18" s="69" t="s" vm="30">
        <v>146</v>
      </c>
      <c r="D18" s="168" vm="919">
        <v>4884213.28</v>
      </c>
      <c r="E18" s="176">
        <v>0.1</v>
      </c>
      <c r="F18" s="168" vm="318">
        <v>3159580.36</v>
      </c>
      <c r="G18" s="176">
        <v>7.0000000000000007E-2</v>
      </c>
      <c r="H18" s="181">
        <v>64.689647623250394</v>
      </c>
    </row>
    <row r="19" spans="3:8" ht="21.75" customHeight="1" x14ac:dyDescent="0.3">
      <c r="C19" s="69" t="s" vm="35">
        <v>151</v>
      </c>
      <c r="D19" s="168" vm="661">
        <v>29293066.409999996</v>
      </c>
      <c r="E19" s="176">
        <v>0.6</v>
      </c>
      <c r="F19" s="168" vm="310">
        <v>29670271.590000004</v>
      </c>
      <c r="G19" s="176">
        <v>0.63</v>
      </c>
      <c r="H19" s="181">
        <v>101.28769441450909</v>
      </c>
    </row>
    <row r="20" spans="3:8" ht="21.75" customHeight="1" x14ac:dyDescent="0.3">
      <c r="C20" s="69" t="s" vm="33">
        <v>136</v>
      </c>
      <c r="D20" s="168" vm="576">
        <v>176743559.95000002</v>
      </c>
      <c r="E20" s="176">
        <v>3.6</v>
      </c>
      <c r="F20" s="168" vm="312">
        <v>173823743.06999999</v>
      </c>
      <c r="G20" s="176">
        <v>3.71</v>
      </c>
      <c r="H20" s="181">
        <v>98.347992492158681</v>
      </c>
    </row>
    <row r="21" spans="3:8" ht="21.75" customHeight="1" x14ac:dyDescent="0.3">
      <c r="C21" s="69" t="s" vm="38">
        <v>95</v>
      </c>
      <c r="D21" s="168" vm="546">
        <v>79818878.76000002</v>
      </c>
      <c r="E21" s="176">
        <v>1.62</v>
      </c>
      <c r="F21" s="168" vm="299">
        <v>99195638.420000017</v>
      </c>
      <c r="G21" s="176">
        <v>2.12</v>
      </c>
      <c r="H21" s="181">
        <v>124.27591061290421</v>
      </c>
    </row>
    <row r="22" spans="3:8" ht="21.75" customHeight="1" x14ac:dyDescent="0.3">
      <c r="C22" s="69" t="s" vm="29">
        <v>98</v>
      </c>
      <c r="D22" s="168" vm="667">
        <v>2841861.4299999997</v>
      </c>
      <c r="E22" s="176">
        <v>0.06</v>
      </c>
      <c r="F22" s="168" vm="317">
        <v>3177269.4700000007</v>
      </c>
      <c r="G22" s="176">
        <v>7.0000000000000007E-2</v>
      </c>
      <c r="H22" s="181">
        <v>111.80240656561502</v>
      </c>
    </row>
    <row r="23" spans="3:8" ht="21.75" customHeight="1" x14ac:dyDescent="0.3">
      <c r="C23" s="69" t="s" vm="45">
        <v>105</v>
      </c>
      <c r="D23" s="168" vm="1389">
        <v>47919060.829999998</v>
      </c>
      <c r="E23" s="176">
        <v>0.97</v>
      </c>
      <c r="F23" s="168" vm="282">
        <v>50280206.410000004</v>
      </c>
      <c r="G23" s="176">
        <v>1.07</v>
      </c>
      <c r="H23" s="181">
        <v>104.92736197058727</v>
      </c>
    </row>
    <row r="24" spans="3:8" ht="21.75" customHeight="1" x14ac:dyDescent="0.3">
      <c r="C24" s="69" t="s" vm="42">
        <v>107</v>
      </c>
      <c r="D24" s="168" vm="512">
        <v>1334500.97</v>
      </c>
      <c r="E24" s="176">
        <v>0.03</v>
      </c>
      <c r="F24" s="168" vm="315">
        <v>1241430.49</v>
      </c>
      <c r="G24" s="176">
        <v>0.03</v>
      </c>
      <c r="H24" s="181">
        <v>93.025821479919941</v>
      </c>
    </row>
    <row r="25" spans="3:8" ht="21.75" customHeight="1" thickBot="1" x14ac:dyDescent="0.35">
      <c r="C25" s="87" t="s" vm="37">
        <v>112</v>
      </c>
      <c r="D25" s="169" vm="524">
        <v>29805550.649999991</v>
      </c>
      <c r="E25" s="177">
        <v>0.61</v>
      </c>
      <c r="F25" s="169" vm="277">
        <v>27789620.580000002</v>
      </c>
      <c r="G25" s="177">
        <v>0.59</v>
      </c>
      <c r="H25" s="182">
        <v>93.236393805728966</v>
      </c>
    </row>
    <row r="26" spans="3:8" ht="21.75" customHeight="1" x14ac:dyDescent="0.3">
      <c r="C26" s="88" t="s" vm="166">
        <v>69</v>
      </c>
      <c r="D26" s="170" vm="1455">
        <v>1084237780.1300001</v>
      </c>
      <c r="E26" s="178">
        <v>22.06</v>
      </c>
      <c r="F26" s="170" vm="319">
        <v>1161991759.47</v>
      </c>
      <c r="G26" s="178">
        <v>24.83</v>
      </c>
      <c r="H26" s="183">
        <v>107.17130326621502</v>
      </c>
    </row>
    <row r="27" spans="3:8" ht="21.75" customHeight="1" x14ac:dyDescent="0.3">
      <c r="C27" s="69" t="s" vm="149">
        <v>73</v>
      </c>
      <c r="D27" s="168" vm="978">
        <v>5734177.7500000009</v>
      </c>
      <c r="E27" s="176">
        <v>0.12</v>
      </c>
      <c r="F27" s="168" vm="309">
        <v>11265183.119999999</v>
      </c>
      <c r="G27" s="176">
        <v>0.24</v>
      </c>
      <c r="H27" s="181">
        <v>196.45681754459036</v>
      </c>
    </row>
    <row r="28" spans="3:8" ht="21.75" customHeight="1" x14ac:dyDescent="0.3">
      <c r="C28" s="69" t="s" vm="147">
        <v>77</v>
      </c>
      <c r="D28" s="168" vm="950">
        <v>78137327.729999989</v>
      </c>
      <c r="E28" s="176">
        <v>1.59</v>
      </c>
      <c r="F28" s="168" vm="267">
        <v>73876911.890000001</v>
      </c>
      <c r="G28" s="176">
        <v>1.58</v>
      </c>
      <c r="H28" s="181">
        <v>94.547528097298567</v>
      </c>
    </row>
    <row r="29" spans="3:8" ht="21.75" customHeight="1" x14ac:dyDescent="0.3">
      <c r="C29" s="69" t="s" vm="145">
        <v>79</v>
      </c>
      <c r="D29" s="168" vm="565">
        <v>3727825.01</v>
      </c>
      <c r="E29" s="176">
        <v>0.08</v>
      </c>
      <c r="F29" s="168" vm="306">
        <v>3273720.3000000003</v>
      </c>
      <c r="G29" s="176">
        <v>7.0000000000000007E-2</v>
      </c>
      <c r="H29" s="181">
        <v>87.818507875722432</v>
      </c>
    </row>
    <row r="30" spans="3:8" ht="21.75" customHeight="1" x14ac:dyDescent="0.3">
      <c r="C30" s="69" t="s" vm="144">
        <v>85</v>
      </c>
      <c r="D30" s="168" vm="1361">
        <v>65268780.750000007</v>
      </c>
      <c r="E30" s="176">
        <v>1.33</v>
      </c>
      <c r="F30" s="168" vm="313">
        <v>56700621.590000004</v>
      </c>
      <c r="G30" s="176">
        <v>1.21</v>
      </c>
      <c r="H30" s="181">
        <v>86.87250005049313</v>
      </c>
    </row>
    <row r="31" spans="3:8" ht="21.75" customHeight="1" x14ac:dyDescent="0.3">
      <c r="C31" s="69" t="s" vm="141">
        <v>87</v>
      </c>
      <c r="D31" s="168" vm="1001">
        <v>0</v>
      </c>
      <c r="E31" s="176">
        <v>0</v>
      </c>
      <c r="F31" s="168" vm="305">
        <v>0</v>
      </c>
      <c r="G31" s="176">
        <v>0</v>
      </c>
      <c r="H31" s="181" t="s">
        <v>60</v>
      </c>
    </row>
    <row r="32" spans="3:8" ht="21.75" customHeight="1" x14ac:dyDescent="0.3">
      <c r="C32" s="69" t="s" vm="140">
        <v>89</v>
      </c>
      <c r="D32" s="168" vm="953">
        <v>0</v>
      </c>
      <c r="E32" s="176">
        <v>0</v>
      </c>
      <c r="F32" s="168" vm="295">
        <v>0</v>
      </c>
      <c r="G32" s="176">
        <v>0</v>
      </c>
      <c r="H32" s="181" t="s">
        <v>60</v>
      </c>
    </row>
    <row r="33" spans="3:8" ht="21.75" customHeight="1" x14ac:dyDescent="0.3">
      <c r="C33" s="50" t="s" vm="36">
        <v>217</v>
      </c>
      <c r="D33" s="171" vm="951">
        <v>3678705881.2499971</v>
      </c>
      <c r="E33" s="179">
        <v>74.83</v>
      </c>
      <c r="F33" s="171" vm="293">
        <v>3373505770.2199988</v>
      </c>
      <c r="G33" s="179">
        <v>72.069999999999993</v>
      </c>
      <c r="H33" s="184">
        <v>91.703601187972822</v>
      </c>
    </row>
    <row r="34" spans="3:8" ht="21.75" customHeight="1" thickBot="1" x14ac:dyDescent="0.35">
      <c r="C34" s="50" t="s" vm="28">
        <v>218</v>
      </c>
      <c r="D34" s="171" vm="522">
        <v>1237105891.3700001</v>
      </c>
      <c r="E34" s="179">
        <v>25.17</v>
      </c>
      <c r="F34" s="171" vm="316">
        <v>1307108196.3700004</v>
      </c>
      <c r="G34" s="179">
        <v>27.93</v>
      </c>
      <c r="H34" s="184">
        <v>105.65855400805488</v>
      </c>
    </row>
    <row r="35" spans="3:8" ht="21.75" customHeight="1" x14ac:dyDescent="0.3">
      <c r="C35" s="89" t="s" vm="27">
        <v>219</v>
      </c>
      <c r="D35" s="172" vm="1359">
        <v>4915811772.619997</v>
      </c>
      <c r="E35" s="180">
        <v>100</v>
      </c>
      <c r="F35" s="172" vm="290">
        <v>4680613966.5899992</v>
      </c>
      <c r="G35" s="180">
        <v>100</v>
      </c>
      <c r="H35" s="185">
        <v>95.215483893423297</v>
      </c>
    </row>
    <row r="36" spans="3:8" x14ac:dyDescent="0.3">
      <c r="D36" s="90"/>
    </row>
    <row r="37" spans="3:8" x14ac:dyDescent="0.3">
      <c r="D37" s="90"/>
    </row>
    <row r="38" spans="3:8" x14ac:dyDescent="0.3">
      <c r="D38" s="90"/>
    </row>
    <row r="39" spans="3:8" x14ac:dyDescent="0.3">
      <c r="D39" s="90"/>
    </row>
    <row r="40" spans="3:8" x14ac:dyDescent="0.3">
      <c r="D40" s="90"/>
    </row>
    <row r="41" spans="3:8" x14ac:dyDescent="0.3">
      <c r="D41" s="90"/>
    </row>
    <row r="42" spans="3:8" x14ac:dyDescent="0.3">
      <c r="D42" s="90"/>
    </row>
    <row r="43" spans="3:8" x14ac:dyDescent="0.3">
      <c r="D43" s="90"/>
    </row>
    <row r="44" spans="3:8" x14ac:dyDescent="0.3">
      <c r="D44" s="90"/>
    </row>
    <row r="45" spans="3:8" x14ac:dyDescent="0.3">
      <c r="D45" s="90"/>
    </row>
    <row r="46" spans="3:8" x14ac:dyDescent="0.3">
      <c r="D46" s="90"/>
    </row>
    <row r="47" spans="3:8" x14ac:dyDescent="0.3">
      <c r="D47" s="90"/>
    </row>
    <row r="48" spans="3:8" x14ac:dyDescent="0.3">
      <c r="D48" s="90"/>
    </row>
    <row r="49" spans="4:4" x14ac:dyDescent="0.3">
      <c r="D49" s="90"/>
    </row>
    <row r="50" spans="4:4" x14ac:dyDescent="0.3">
      <c r="D50" s="90"/>
    </row>
    <row r="51" spans="4:4" x14ac:dyDescent="0.3">
      <c r="D51" s="90"/>
    </row>
    <row r="52" spans="4:4" x14ac:dyDescent="0.3">
      <c r="D52" s="90"/>
    </row>
    <row r="53" spans="4:4" x14ac:dyDescent="0.3">
      <c r="D53" s="90"/>
    </row>
    <row r="54" spans="4:4" x14ac:dyDescent="0.3">
      <c r="D54" s="90"/>
    </row>
    <row r="55" spans="4:4" x14ac:dyDescent="0.3">
      <c r="D55" s="90"/>
    </row>
    <row r="56" spans="4:4" x14ac:dyDescent="0.3">
      <c r="D56" s="90"/>
    </row>
    <row r="57" spans="4:4" x14ac:dyDescent="0.3">
      <c r="D57" s="90"/>
    </row>
    <row r="58" spans="4:4" x14ac:dyDescent="0.3">
      <c r="D58" s="90"/>
    </row>
    <row r="59" spans="4:4" x14ac:dyDescent="0.3">
      <c r="D59" s="90"/>
    </row>
    <row r="60" spans="4:4" x14ac:dyDescent="0.3">
      <c r="D60" s="90"/>
    </row>
    <row r="61" spans="4:4" x14ac:dyDescent="0.3">
      <c r="D61" s="90"/>
    </row>
    <row r="62" spans="4:4" x14ac:dyDescent="0.3">
      <c r="D62" s="90"/>
    </row>
    <row r="63" spans="4:4" x14ac:dyDescent="0.3">
      <c r="D63" s="90"/>
    </row>
    <row r="64" spans="4:4" x14ac:dyDescent="0.3">
      <c r="D64" s="90"/>
    </row>
    <row r="65" spans="4:4" x14ac:dyDescent="0.3">
      <c r="D65" s="90"/>
    </row>
    <row r="66" spans="4:4" x14ac:dyDescent="0.3">
      <c r="D66" s="90"/>
    </row>
    <row r="67" spans="4:4" x14ac:dyDescent="0.3">
      <c r="D67" s="90"/>
    </row>
    <row r="68" spans="4:4" x14ac:dyDescent="0.3">
      <c r="D68" s="90"/>
    </row>
    <row r="69" spans="4:4" x14ac:dyDescent="0.3">
      <c r="D69" s="90"/>
    </row>
    <row r="70" spans="4:4" x14ac:dyDescent="0.3">
      <c r="D70" s="90"/>
    </row>
    <row r="71" spans="4:4" x14ac:dyDescent="0.3">
      <c r="D71" s="90"/>
    </row>
    <row r="72" spans="4:4" x14ac:dyDescent="0.3">
      <c r="D72" s="90"/>
    </row>
    <row r="73" spans="4:4" x14ac:dyDescent="0.3">
      <c r="D73" s="90"/>
    </row>
    <row r="74" spans="4:4" x14ac:dyDescent="0.3">
      <c r="D74" s="90"/>
    </row>
    <row r="75" spans="4:4" x14ac:dyDescent="0.3">
      <c r="D75" s="90"/>
    </row>
    <row r="76" spans="4:4" x14ac:dyDescent="0.3">
      <c r="D76" s="90"/>
    </row>
    <row r="77" spans="4:4" x14ac:dyDescent="0.3">
      <c r="D77" s="90"/>
    </row>
    <row r="78" spans="4:4" x14ac:dyDescent="0.3">
      <c r="D78" s="90"/>
    </row>
    <row r="79" spans="4:4" x14ac:dyDescent="0.3">
      <c r="D79" s="90"/>
    </row>
    <row r="80" spans="4:4" x14ac:dyDescent="0.3">
      <c r="D80" s="90"/>
    </row>
    <row r="81" spans="4:4" x14ac:dyDescent="0.3">
      <c r="D81" s="90"/>
    </row>
    <row r="82" spans="4:4" x14ac:dyDescent="0.3">
      <c r="D82" s="90"/>
    </row>
    <row r="83" spans="4:4" x14ac:dyDescent="0.3">
      <c r="D83" s="90"/>
    </row>
    <row r="84" spans="4:4" x14ac:dyDescent="0.3">
      <c r="D84" s="90"/>
    </row>
    <row r="85" spans="4:4" x14ac:dyDescent="0.3">
      <c r="D85" s="90"/>
    </row>
    <row r="86" spans="4:4" x14ac:dyDescent="0.3">
      <c r="D86" s="90"/>
    </row>
    <row r="87" spans="4:4" x14ac:dyDescent="0.3">
      <c r="D87" s="90"/>
    </row>
    <row r="88" spans="4:4" x14ac:dyDescent="0.3">
      <c r="D88" s="90"/>
    </row>
    <row r="89" spans="4:4" x14ac:dyDescent="0.3">
      <c r="D89" s="90"/>
    </row>
    <row r="90" spans="4:4" x14ac:dyDescent="0.3">
      <c r="D90" s="90"/>
    </row>
    <row r="91" spans="4:4" x14ac:dyDescent="0.3">
      <c r="D91" s="90"/>
    </row>
    <row r="92" spans="4:4" x14ac:dyDescent="0.3">
      <c r="D92" s="90"/>
    </row>
    <row r="93" spans="4:4" x14ac:dyDescent="0.3">
      <c r="D93" s="90"/>
    </row>
    <row r="94" spans="4:4" x14ac:dyDescent="0.3">
      <c r="D94" s="90"/>
    </row>
    <row r="95" spans="4:4" x14ac:dyDescent="0.3">
      <c r="D95" s="90"/>
    </row>
    <row r="96" spans="4:4" x14ac:dyDescent="0.3">
      <c r="D96" s="90"/>
    </row>
    <row r="97" spans="4:4" x14ac:dyDescent="0.3">
      <c r="D97" s="90"/>
    </row>
    <row r="98" spans="4:4" x14ac:dyDescent="0.3">
      <c r="D98" s="90"/>
    </row>
    <row r="99" spans="4:4" x14ac:dyDescent="0.3">
      <c r="D99" s="90"/>
    </row>
    <row r="100" spans="4:4" x14ac:dyDescent="0.3">
      <c r="D100" s="90"/>
    </row>
    <row r="101" spans="4:4" x14ac:dyDescent="0.3">
      <c r="D101" s="90"/>
    </row>
    <row r="102" spans="4:4" x14ac:dyDescent="0.3">
      <c r="D102" s="90"/>
    </row>
    <row r="103" spans="4:4" x14ac:dyDescent="0.3">
      <c r="D103" s="90"/>
    </row>
    <row r="104" spans="4:4" x14ac:dyDescent="0.3">
      <c r="D104" s="90"/>
    </row>
    <row r="105" spans="4:4" x14ac:dyDescent="0.3">
      <c r="D105" s="90"/>
    </row>
    <row r="106" spans="4:4" x14ac:dyDescent="0.3">
      <c r="D106" s="90"/>
    </row>
    <row r="107" spans="4:4" x14ac:dyDescent="0.3">
      <c r="D107" s="90"/>
    </row>
    <row r="108" spans="4:4" x14ac:dyDescent="0.3">
      <c r="D108" s="90"/>
    </row>
    <row r="109" spans="4:4" x14ac:dyDescent="0.3">
      <c r="D109" s="90"/>
    </row>
    <row r="110" spans="4:4" x14ac:dyDescent="0.3">
      <c r="D110" s="90"/>
    </row>
    <row r="111" spans="4:4" x14ac:dyDescent="0.3">
      <c r="D111" s="90"/>
    </row>
    <row r="112" spans="4:4" x14ac:dyDescent="0.3">
      <c r="D112" s="90"/>
    </row>
    <row r="113" spans="4:4" x14ac:dyDescent="0.3">
      <c r="D113" s="90"/>
    </row>
    <row r="114" spans="4:4" x14ac:dyDescent="0.3">
      <c r="D114" s="90"/>
    </row>
    <row r="115" spans="4:4" x14ac:dyDescent="0.3">
      <c r="D115" s="90"/>
    </row>
    <row r="116" spans="4:4" x14ac:dyDescent="0.3">
      <c r="D116" s="90"/>
    </row>
    <row r="117" spans="4:4" x14ac:dyDescent="0.3">
      <c r="D117" s="90"/>
    </row>
    <row r="118" spans="4:4" x14ac:dyDescent="0.3">
      <c r="D118" s="90"/>
    </row>
    <row r="119" spans="4:4" x14ac:dyDescent="0.3">
      <c r="D119" s="90"/>
    </row>
    <row r="120" spans="4:4" x14ac:dyDescent="0.3">
      <c r="D120" s="90"/>
    </row>
    <row r="121" spans="4:4" x14ac:dyDescent="0.3">
      <c r="D121" s="90"/>
    </row>
    <row r="122" spans="4:4" x14ac:dyDescent="0.3">
      <c r="D122" s="90"/>
    </row>
    <row r="123" spans="4:4" x14ac:dyDescent="0.3">
      <c r="D123" s="90"/>
    </row>
    <row r="124" spans="4:4" x14ac:dyDescent="0.3">
      <c r="D124" s="90"/>
    </row>
    <row r="125" spans="4:4" x14ac:dyDescent="0.3">
      <c r="D125" s="90"/>
    </row>
    <row r="126" spans="4:4" x14ac:dyDescent="0.3">
      <c r="D126" s="90"/>
    </row>
    <row r="127" spans="4:4" x14ac:dyDescent="0.3">
      <c r="D127" s="90"/>
    </row>
    <row r="128" spans="4:4" x14ac:dyDescent="0.3">
      <c r="D128" s="90"/>
    </row>
    <row r="129" spans="4:4" x14ac:dyDescent="0.3">
      <c r="D129" s="90"/>
    </row>
    <row r="130" spans="4:4" x14ac:dyDescent="0.3">
      <c r="D130" s="90"/>
    </row>
    <row r="131" spans="4:4" x14ac:dyDescent="0.3">
      <c r="D131" s="90"/>
    </row>
  </sheetData>
  <mergeCells count="3">
    <mergeCell ref="B5:B6"/>
    <mergeCell ref="C5:C6"/>
    <mergeCell ref="B1:J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39997558519241921"/>
  </sheetPr>
  <dimension ref="A1:J131"/>
  <sheetViews>
    <sheetView showGridLines="0" topLeftCell="C19" zoomScaleNormal="100" workbookViewId="0">
      <selection activeCell="A6" sqref="A6:E6"/>
    </sheetView>
  </sheetViews>
  <sheetFormatPr defaultColWidth="9.296875" defaultRowHeight="14.4" x14ac:dyDescent="0.3"/>
  <cols>
    <col min="1" max="1" width="11.3984375" style="5" customWidth="1"/>
    <col min="2" max="2" width="1.59765625" style="5" customWidth="1"/>
    <col min="3" max="3" width="93.59765625" style="5" customWidth="1"/>
    <col min="4" max="4" width="23.296875" style="5" bestFit="1" customWidth="1"/>
    <col min="5" max="5" width="13.296875" style="5" customWidth="1"/>
    <col min="6" max="6" width="19.69921875" style="5" bestFit="1" customWidth="1"/>
    <col min="7" max="7" width="10.59765625" style="5" bestFit="1" customWidth="1"/>
    <col min="8" max="8" width="15.3984375" style="5" customWidth="1"/>
    <col min="9" max="9" width="1.59765625" style="5" customWidth="1"/>
    <col min="10" max="10" width="7.296875" style="5" customWidth="1"/>
    <col min="11" max="16384" width="9.296875" style="5"/>
  </cols>
  <sheetData>
    <row r="1" spans="1:10" s="16" customFormat="1" ht="58.85" customHeight="1" x14ac:dyDescent="0.3">
      <c r="A1" s="55"/>
      <c r="B1" s="353" t="s">
        <v>221</v>
      </c>
      <c r="C1" s="353"/>
      <c r="D1" s="353"/>
      <c r="E1" s="353"/>
      <c r="F1" s="353"/>
      <c r="G1" s="353"/>
      <c r="H1" s="353"/>
      <c r="I1" s="353"/>
      <c r="J1" s="353"/>
    </row>
    <row r="2" spans="1:10" s="16" customFormat="1" ht="13.15" x14ac:dyDescent="0.35">
      <c r="A2" s="67"/>
      <c r="B2" s="67"/>
      <c r="C2" s="67"/>
      <c r="D2" s="67"/>
      <c r="E2" s="67"/>
      <c r="F2" s="67"/>
      <c r="G2" s="67"/>
      <c r="H2" s="67"/>
      <c r="I2" s="67"/>
      <c r="J2" s="67"/>
    </row>
    <row r="4" spans="1:10" ht="14.95" thickBot="1" x14ac:dyDescent="0.35"/>
    <row r="5" spans="1:10" s="56" customFormat="1" ht="10.55" customHeight="1" x14ac:dyDescent="0.3">
      <c r="B5" s="367"/>
      <c r="C5" s="369" t="s">
        <v>27</v>
      </c>
      <c r="D5" s="2" t="s">
        <v>28</v>
      </c>
      <c r="E5" s="2" t="s">
        <v>25</v>
      </c>
      <c r="F5" s="2" t="s">
        <v>28</v>
      </c>
      <c r="G5" s="2" t="s">
        <v>25</v>
      </c>
      <c r="H5" s="2" t="s">
        <v>35</v>
      </c>
      <c r="I5" s="68"/>
    </row>
    <row r="6" spans="1:10" s="57" customFormat="1" ht="14.95" thickBot="1" x14ac:dyDescent="0.35">
      <c r="B6" s="368"/>
      <c r="C6" s="370"/>
      <c r="D6" s="18" t="s">
        <v>58</v>
      </c>
      <c r="E6" s="18">
        <v>2013</v>
      </c>
      <c r="F6" s="18" t="s">
        <v>59</v>
      </c>
      <c r="G6" s="18">
        <v>2014</v>
      </c>
      <c r="H6" s="18" t="s">
        <v>216</v>
      </c>
      <c r="I6" s="62"/>
    </row>
    <row r="7" spans="1:10" s="58" customFormat="1" ht="3.75" customHeight="1" x14ac:dyDescent="0.3">
      <c r="B7" s="53"/>
      <c r="C7" s="54"/>
      <c r="D7" s="94"/>
      <c r="E7" s="94"/>
      <c r="F7" s="94"/>
      <c r="G7" s="94"/>
      <c r="H7" s="94"/>
      <c r="I7" s="52"/>
    </row>
    <row r="8" spans="1:10" ht="21.75" customHeight="1" x14ac:dyDescent="0.3">
      <c r="C8" s="69" t="s" vm="44">
        <v>205</v>
      </c>
      <c r="D8" s="186" vm="930">
        <v>1270342</v>
      </c>
      <c r="E8" s="176">
        <v>26.03</v>
      </c>
      <c r="F8" s="186" vm="233">
        <v>1199477</v>
      </c>
      <c r="G8" s="173">
        <v>23.39</v>
      </c>
      <c r="H8" s="181">
        <v>94.421580960087908</v>
      </c>
    </row>
    <row r="9" spans="1:10" ht="21.75" customHeight="1" x14ac:dyDescent="0.3">
      <c r="C9" s="69" t="s" vm="41">
        <v>211</v>
      </c>
      <c r="D9" s="186" vm="1449">
        <v>79500</v>
      </c>
      <c r="E9" s="176">
        <v>1.63</v>
      </c>
      <c r="F9" s="186" vm="261">
        <v>90446</v>
      </c>
      <c r="G9" s="173">
        <v>1.77</v>
      </c>
      <c r="H9" s="181">
        <v>113.76855345911949</v>
      </c>
    </row>
    <row r="10" spans="1:10" ht="21.75" customHeight="1" x14ac:dyDescent="0.3">
      <c r="C10" s="69" t="s" vm="32">
        <v>182</v>
      </c>
      <c r="D10" s="186" vm="1521">
        <v>194546</v>
      </c>
      <c r="E10" s="176">
        <v>3.99</v>
      </c>
      <c r="F10" s="186" vm="294">
        <v>214018</v>
      </c>
      <c r="G10" s="173">
        <v>4.17</v>
      </c>
      <c r="H10" s="181">
        <v>110.00894390015729</v>
      </c>
    </row>
    <row r="11" spans="1:10" ht="21.75" customHeight="1" x14ac:dyDescent="0.3">
      <c r="C11" s="69" t="s" vm="47">
        <v>184</v>
      </c>
      <c r="D11" s="186" vm="523">
        <v>112</v>
      </c>
      <c r="E11" s="176">
        <v>0</v>
      </c>
      <c r="F11" s="186" vm="292">
        <v>113</v>
      </c>
      <c r="G11" s="173">
        <v>0</v>
      </c>
      <c r="H11" s="181">
        <v>100.89285714285714</v>
      </c>
    </row>
    <row r="12" spans="1:10" ht="21.75" customHeight="1" x14ac:dyDescent="0.3">
      <c r="C12" s="69" t="s" vm="34">
        <v>187</v>
      </c>
      <c r="D12" s="186" vm="829">
        <v>57</v>
      </c>
      <c r="E12" s="176">
        <v>0</v>
      </c>
      <c r="F12" s="186" vm="274">
        <v>76</v>
      </c>
      <c r="G12" s="173">
        <v>0</v>
      </c>
      <c r="H12" s="181">
        <v>133.33333333333331</v>
      </c>
    </row>
    <row r="13" spans="1:10" ht="21.75" customHeight="1" x14ac:dyDescent="0.3">
      <c r="C13" s="69" t="s" vm="40">
        <v>194</v>
      </c>
      <c r="D13" s="186" vm="511">
        <v>9832</v>
      </c>
      <c r="E13" s="176">
        <v>0.2</v>
      </c>
      <c r="F13" s="186" vm="255">
        <v>10158</v>
      </c>
      <c r="G13" s="173">
        <v>0.2</v>
      </c>
      <c r="H13" s="181">
        <v>103.31570382424735</v>
      </c>
    </row>
    <row r="14" spans="1:10" ht="21.75" customHeight="1" x14ac:dyDescent="0.3">
      <c r="C14" s="69" t="s" vm="31">
        <v>158</v>
      </c>
      <c r="D14" s="186" vm="1018">
        <v>10104</v>
      </c>
      <c r="E14" s="176">
        <v>0.21</v>
      </c>
      <c r="F14" s="186" vm="245">
        <v>9352</v>
      </c>
      <c r="G14" s="173">
        <v>0.18</v>
      </c>
      <c r="H14" s="181">
        <v>92.557403008709429</v>
      </c>
    </row>
    <row r="15" spans="1:10" ht="21.75" customHeight="1" x14ac:dyDescent="0.3">
      <c r="C15" s="69" t="s" vm="46">
        <v>162</v>
      </c>
      <c r="D15" s="186" vm="517">
        <v>262858</v>
      </c>
      <c r="E15" s="176">
        <v>5.39</v>
      </c>
      <c r="F15" s="186" vm="264">
        <v>257876</v>
      </c>
      <c r="G15" s="173">
        <v>5.03</v>
      </c>
      <c r="H15" s="181">
        <v>98.104680093434482</v>
      </c>
    </row>
    <row r="16" spans="1:10" ht="21.75" customHeight="1" x14ac:dyDescent="0.3">
      <c r="C16" s="69" t="s" vm="43">
        <v>176</v>
      </c>
      <c r="D16" s="186" vm="494">
        <v>308233</v>
      </c>
      <c r="E16" s="176">
        <v>6.32</v>
      </c>
      <c r="F16" s="186" vm="272">
        <v>307511</v>
      </c>
      <c r="G16" s="173">
        <v>6</v>
      </c>
      <c r="H16" s="181">
        <v>99.765761615401345</v>
      </c>
    </row>
    <row r="17" spans="3:8" ht="21.75" customHeight="1" x14ac:dyDescent="0.3">
      <c r="C17" s="69" t="s" vm="39">
        <v>143</v>
      </c>
      <c r="D17" s="186" vm="966">
        <v>1036473</v>
      </c>
      <c r="E17" s="176">
        <v>21.24</v>
      </c>
      <c r="F17" s="186" vm="220">
        <v>1202231</v>
      </c>
      <c r="G17" s="173">
        <v>23.45</v>
      </c>
      <c r="H17" s="181">
        <v>115.99250535228607</v>
      </c>
    </row>
    <row r="18" spans="3:8" ht="21.75" customHeight="1" x14ac:dyDescent="0.3">
      <c r="C18" s="69" t="s" vm="30">
        <v>146</v>
      </c>
      <c r="D18" s="186" vm="597">
        <v>94</v>
      </c>
      <c r="E18" s="176">
        <v>0</v>
      </c>
      <c r="F18" s="186" vm="236">
        <v>107</v>
      </c>
      <c r="G18" s="173">
        <v>0</v>
      </c>
      <c r="H18" s="181">
        <v>113.82978723404256</v>
      </c>
    </row>
    <row r="19" spans="3:8" ht="21.75" customHeight="1" x14ac:dyDescent="0.3">
      <c r="C19" s="69" t="s" vm="35">
        <v>151</v>
      </c>
      <c r="D19" s="186" vm="497">
        <v>17464</v>
      </c>
      <c r="E19" s="176">
        <v>0.36</v>
      </c>
      <c r="F19" s="186" vm="286">
        <v>17489</v>
      </c>
      <c r="G19" s="173">
        <v>0.34</v>
      </c>
      <c r="H19" s="181">
        <v>100.14315162620247</v>
      </c>
    </row>
    <row r="20" spans="3:8" ht="21.75" customHeight="1" x14ac:dyDescent="0.3">
      <c r="C20" s="69" t="s" vm="33">
        <v>136</v>
      </c>
      <c r="D20" s="186" vm="995">
        <v>70912</v>
      </c>
      <c r="E20" s="176">
        <v>1.45</v>
      </c>
      <c r="F20" s="186" vm="280">
        <v>79199</v>
      </c>
      <c r="G20" s="173">
        <v>1.54</v>
      </c>
      <c r="H20" s="181">
        <v>111.686315433213</v>
      </c>
    </row>
    <row r="21" spans="3:8" ht="21.75" customHeight="1" x14ac:dyDescent="0.3">
      <c r="C21" s="69" t="s" vm="38">
        <v>95</v>
      </c>
      <c r="D21" s="186" vm="550">
        <v>23064</v>
      </c>
      <c r="E21" s="176">
        <v>0.47</v>
      </c>
      <c r="F21" s="186" vm="284">
        <v>25090</v>
      </c>
      <c r="G21" s="173">
        <v>0.49</v>
      </c>
      <c r="H21" s="181">
        <v>108.7842525147416</v>
      </c>
    </row>
    <row r="22" spans="3:8" ht="21.75" customHeight="1" x14ac:dyDescent="0.3">
      <c r="C22" s="69" t="s" vm="29">
        <v>98</v>
      </c>
      <c r="D22" s="186" vm="853">
        <v>424</v>
      </c>
      <c r="E22" s="176">
        <v>0.01</v>
      </c>
      <c r="F22" s="186" vm="259">
        <v>443</v>
      </c>
      <c r="G22" s="173">
        <v>0.01</v>
      </c>
      <c r="H22" s="181">
        <v>104.48113207547169</v>
      </c>
    </row>
    <row r="23" spans="3:8" ht="21.75" customHeight="1" x14ac:dyDescent="0.3">
      <c r="C23" s="69" t="s" vm="45">
        <v>105</v>
      </c>
      <c r="D23" s="186" vm="549">
        <v>18218</v>
      </c>
      <c r="E23" s="176">
        <v>0.37</v>
      </c>
      <c r="F23" s="186" vm="243">
        <v>88135</v>
      </c>
      <c r="G23" s="173">
        <v>1.72</v>
      </c>
      <c r="H23" s="181">
        <v>483.77977824129982</v>
      </c>
    </row>
    <row r="24" spans="3:8" ht="21.75" customHeight="1" x14ac:dyDescent="0.3">
      <c r="C24" s="69" t="s" vm="42">
        <v>107</v>
      </c>
      <c r="D24" s="186" vm="1497">
        <v>2920</v>
      </c>
      <c r="E24" s="176">
        <v>0.06</v>
      </c>
      <c r="F24" s="186" vm="256">
        <v>3412</v>
      </c>
      <c r="G24" s="173">
        <v>7.0000000000000007E-2</v>
      </c>
      <c r="H24" s="181">
        <v>116.84931506849314</v>
      </c>
    </row>
    <row r="25" spans="3:8" ht="21.75" customHeight="1" thickBot="1" x14ac:dyDescent="0.35">
      <c r="C25" s="87" t="s" vm="37">
        <v>112</v>
      </c>
      <c r="D25" s="190" vm="507">
        <v>137715</v>
      </c>
      <c r="E25" s="177">
        <v>2.82</v>
      </c>
      <c r="F25" s="190" vm="262">
        <v>139954</v>
      </c>
      <c r="G25" s="174">
        <v>2.73</v>
      </c>
      <c r="H25" s="182">
        <v>101.62582144283483</v>
      </c>
    </row>
    <row r="26" spans="3:8" ht="21.75" customHeight="1" x14ac:dyDescent="0.3">
      <c r="C26" s="88" t="s" vm="166">
        <v>69</v>
      </c>
      <c r="D26" s="189" vm="504">
        <v>776265</v>
      </c>
      <c r="E26" s="178">
        <v>15.91</v>
      </c>
      <c r="F26" s="189" vm="281">
        <v>783808</v>
      </c>
      <c r="G26" s="175">
        <v>15.29</v>
      </c>
      <c r="H26" s="183">
        <v>100.97170425048148</v>
      </c>
    </row>
    <row r="27" spans="3:8" ht="21.75" customHeight="1" x14ac:dyDescent="0.3">
      <c r="C27" s="69" t="s" vm="149">
        <v>73</v>
      </c>
      <c r="D27" s="186" vm="854">
        <v>2042</v>
      </c>
      <c r="E27" s="176">
        <v>0.04</v>
      </c>
      <c r="F27" s="186" vm="276">
        <v>2026</v>
      </c>
      <c r="G27" s="173">
        <v>0.04</v>
      </c>
      <c r="H27" s="181">
        <v>99.216454456415278</v>
      </c>
    </row>
    <row r="28" spans="3:8" ht="21.75" customHeight="1" x14ac:dyDescent="0.3">
      <c r="C28" s="69" t="s" vm="147">
        <v>77</v>
      </c>
      <c r="D28" s="186" vm="742">
        <v>604173</v>
      </c>
      <c r="E28" s="176">
        <v>12.38</v>
      </c>
      <c r="F28" s="186" vm="296">
        <v>647716</v>
      </c>
      <c r="G28" s="173">
        <v>12.63</v>
      </c>
      <c r="H28" s="181">
        <v>107.20704169170088</v>
      </c>
    </row>
    <row r="29" spans="3:8" ht="21.75" customHeight="1" x14ac:dyDescent="0.3">
      <c r="C29" s="69" t="s" vm="145">
        <v>79</v>
      </c>
      <c r="D29" s="186" vm="662">
        <v>3946</v>
      </c>
      <c r="E29" s="176">
        <v>0.08</v>
      </c>
      <c r="F29" s="186" vm="237">
        <v>3761</v>
      </c>
      <c r="G29" s="173">
        <v>7.0000000000000007E-2</v>
      </c>
      <c r="H29" s="181">
        <v>95.311708058793727</v>
      </c>
    </row>
    <row r="30" spans="3:8" ht="21.75" customHeight="1" x14ac:dyDescent="0.3">
      <c r="C30" s="69" t="s" vm="144">
        <v>85</v>
      </c>
      <c r="D30" s="186" vm="1555">
        <v>50069</v>
      </c>
      <c r="E30" s="176">
        <v>1.03</v>
      </c>
      <c r="F30" s="186" vm="266">
        <v>44956</v>
      </c>
      <c r="G30" s="173">
        <v>0.88</v>
      </c>
      <c r="H30" s="181">
        <v>89.788092432443221</v>
      </c>
    </row>
    <row r="31" spans="3:8" ht="21.75" customHeight="1" x14ac:dyDescent="0.3">
      <c r="C31" s="69" t="s" vm="141">
        <v>87</v>
      </c>
      <c r="D31" s="186" vm="1126">
        <v>0</v>
      </c>
      <c r="E31" s="176">
        <v>0</v>
      </c>
      <c r="F31" s="186" vm="229">
        <v>0</v>
      </c>
      <c r="G31" s="173">
        <v>0</v>
      </c>
      <c r="H31" s="181" t="s">
        <v>60</v>
      </c>
    </row>
    <row r="32" spans="3:8" ht="21.75" customHeight="1" x14ac:dyDescent="0.3">
      <c r="C32" s="69" t="s" vm="140">
        <v>89</v>
      </c>
      <c r="D32" s="186" vm="1200">
        <v>0</v>
      </c>
      <c r="E32" s="176">
        <v>0</v>
      </c>
      <c r="F32" s="191" vm="227">
        <v>0</v>
      </c>
      <c r="G32" s="173">
        <v>0</v>
      </c>
      <c r="H32" s="181" t="s">
        <v>60</v>
      </c>
    </row>
    <row r="33" spans="3:8" ht="21.75" customHeight="1" x14ac:dyDescent="0.3">
      <c r="C33" s="50" t="s" vm="36">
        <v>217</v>
      </c>
      <c r="D33" s="187" vm="1337">
        <v>3442868</v>
      </c>
      <c r="E33" s="179">
        <v>70.56</v>
      </c>
      <c r="F33" s="171" vm="260">
        <v>3645087</v>
      </c>
      <c r="G33" s="179">
        <v>71.09</v>
      </c>
      <c r="H33" s="184">
        <v>105.87356239042565</v>
      </c>
    </row>
    <row r="34" spans="3:8" ht="21.75" customHeight="1" thickBot="1" x14ac:dyDescent="0.35">
      <c r="C34" s="50" t="s" vm="28">
        <v>218</v>
      </c>
      <c r="D34" s="187" vm="675">
        <v>1436495</v>
      </c>
      <c r="E34" s="179">
        <v>29.44</v>
      </c>
      <c r="F34" s="171" vm="301">
        <v>1482267</v>
      </c>
      <c r="G34" s="179">
        <v>28.91</v>
      </c>
      <c r="H34" s="184">
        <v>103.18636681645255</v>
      </c>
    </row>
    <row r="35" spans="3:8" ht="21.75" customHeight="1" x14ac:dyDescent="0.3">
      <c r="C35" s="89" t="s" vm="27">
        <v>219</v>
      </c>
      <c r="D35" s="188" vm="1343">
        <v>4879363</v>
      </c>
      <c r="E35" s="180">
        <v>100</v>
      </c>
      <c r="F35" s="172" vm="300">
        <v>5127354</v>
      </c>
      <c r="G35" s="180">
        <v>100</v>
      </c>
      <c r="H35" s="185">
        <v>105.0824462127536</v>
      </c>
    </row>
    <row r="36" spans="3:8" x14ac:dyDescent="0.3">
      <c r="D36" s="90"/>
    </row>
    <row r="37" spans="3:8" x14ac:dyDescent="0.3">
      <c r="D37" s="90"/>
    </row>
    <row r="38" spans="3:8" x14ac:dyDescent="0.3">
      <c r="D38" s="90"/>
    </row>
    <row r="39" spans="3:8" x14ac:dyDescent="0.3">
      <c r="D39" s="90"/>
    </row>
    <row r="40" spans="3:8" x14ac:dyDescent="0.3">
      <c r="D40" s="90"/>
    </row>
    <row r="41" spans="3:8" x14ac:dyDescent="0.3">
      <c r="D41" s="90"/>
    </row>
    <row r="42" spans="3:8" x14ac:dyDescent="0.3">
      <c r="D42" s="90"/>
    </row>
    <row r="43" spans="3:8" x14ac:dyDescent="0.3">
      <c r="D43" s="90"/>
    </row>
    <row r="44" spans="3:8" x14ac:dyDescent="0.3">
      <c r="D44" s="90"/>
    </row>
    <row r="45" spans="3:8" x14ac:dyDescent="0.3">
      <c r="D45" s="90"/>
    </row>
    <row r="46" spans="3:8" x14ac:dyDescent="0.3">
      <c r="D46" s="90"/>
    </row>
    <row r="47" spans="3:8" x14ac:dyDescent="0.3">
      <c r="D47" s="90"/>
    </row>
    <row r="48" spans="3:8" x14ac:dyDescent="0.3">
      <c r="D48" s="90"/>
    </row>
    <row r="49" spans="4:4" x14ac:dyDescent="0.3">
      <c r="D49" s="90"/>
    </row>
    <row r="50" spans="4:4" x14ac:dyDescent="0.3">
      <c r="D50" s="90"/>
    </row>
    <row r="51" spans="4:4" x14ac:dyDescent="0.3">
      <c r="D51" s="90"/>
    </row>
    <row r="52" spans="4:4" x14ac:dyDescent="0.3">
      <c r="D52" s="90"/>
    </row>
    <row r="53" spans="4:4" x14ac:dyDescent="0.3">
      <c r="D53" s="90"/>
    </row>
    <row r="54" spans="4:4" x14ac:dyDescent="0.3">
      <c r="D54" s="90"/>
    </row>
    <row r="55" spans="4:4" x14ac:dyDescent="0.3">
      <c r="D55" s="90"/>
    </row>
    <row r="56" spans="4:4" x14ac:dyDescent="0.3">
      <c r="D56" s="90"/>
    </row>
    <row r="57" spans="4:4" x14ac:dyDescent="0.3">
      <c r="D57" s="90"/>
    </row>
    <row r="58" spans="4:4" x14ac:dyDescent="0.3">
      <c r="D58" s="90"/>
    </row>
    <row r="59" spans="4:4" x14ac:dyDescent="0.3">
      <c r="D59" s="90"/>
    </row>
    <row r="60" spans="4:4" x14ac:dyDescent="0.3">
      <c r="D60" s="90"/>
    </row>
    <row r="61" spans="4:4" x14ac:dyDescent="0.3">
      <c r="D61" s="90"/>
    </row>
    <row r="62" spans="4:4" x14ac:dyDescent="0.3">
      <c r="D62" s="90"/>
    </row>
    <row r="63" spans="4:4" x14ac:dyDescent="0.3">
      <c r="D63" s="90"/>
    </row>
    <row r="64" spans="4:4" x14ac:dyDescent="0.3">
      <c r="D64" s="90"/>
    </row>
    <row r="65" spans="4:4" x14ac:dyDescent="0.3">
      <c r="D65" s="90"/>
    </row>
    <row r="66" spans="4:4" x14ac:dyDescent="0.3">
      <c r="D66" s="90"/>
    </row>
    <row r="67" spans="4:4" x14ac:dyDescent="0.3">
      <c r="D67" s="90"/>
    </row>
    <row r="68" spans="4:4" x14ac:dyDescent="0.3">
      <c r="D68" s="90"/>
    </row>
    <row r="69" spans="4:4" x14ac:dyDescent="0.3">
      <c r="D69" s="90"/>
    </row>
    <row r="70" spans="4:4" x14ac:dyDescent="0.3">
      <c r="D70" s="90"/>
    </row>
    <row r="71" spans="4:4" x14ac:dyDescent="0.3">
      <c r="D71" s="90"/>
    </row>
    <row r="72" spans="4:4" x14ac:dyDescent="0.3">
      <c r="D72" s="90"/>
    </row>
    <row r="73" spans="4:4" x14ac:dyDescent="0.3">
      <c r="D73" s="90"/>
    </row>
    <row r="74" spans="4:4" x14ac:dyDescent="0.3">
      <c r="D74" s="90"/>
    </row>
    <row r="75" spans="4:4" x14ac:dyDescent="0.3">
      <c r="D75" s="90"/>
    </row>
    <row r="76" spans="4:4" x14ac:dyDescent="0.3">
      <c r="D76" s="90"/>
    </row>
    <row r="77" spans="4:4" x14ac:dyDescent="0.3">
      <c r="D77" s="90"/>
    </row>
    <row r="78" spans="4:4" x14ac:dyDescent="0.3">
      <c r="D78" s="90"/>
    </row>
    <row r="79" spans="4:4" x14ac:dyDescent="0.3">
      <c r="D79" s="90"/>
    </row>
    <row r="80" spans="4:4" x14ac:dyDescent="0.3">
      <c r="D80" s="90"/>
    </row>
    <row r="81" spans="4:4" x14ac:dyDescent="0.3">
      <c r="D81" s="90"/>
    </row>
    <row r="82" spans="4:4" x14ac:dyDescent="0.3">
      <c r="D82" s="90"/>
    </row>
    <row r="83" spans="4:4" x14ac:dyDescent="0.3">
      <c r="D83" s="90"/>
    </row>
    <row r="84" spans="4:4" x14ac:dyDescent="0.3">
      <c r="D84" s="90"/>
    </row>
    <row r="85" spans="4:4" x14ac:dyDescent="0.3">
      <c r="D85" s="90"/>
    </row>
    <row r="86" spans="4:4" x14ac:dyDescent="0.3">
      <c r="D86" s="90"/>
    </row>
    <row r="87" spans="4:4" x14ac:dyDescent="0.3">
      <c r="D87" s="90"/>
    </row>
    <row r="88" spans="4:4" x14ac:dyDescent="0.3">
      <c r="D88" s="90"/>
    </row>
    <row r="89" spans="4:4" x14ac:dyDescent="0.3">
      <c r="D89" s="90"/>
    </row>
    <row r="90" spans="4:4" x14ac:dyDescent="0.3">
      <c r="D90" s="90"/>
    </row>
    <row r="91" spans="4:4" x14ac:dyDescent="0.3">
      <c r="D91" s="90"/>
    </row>
    <row r="92" spans="4:4" x14ac:dyDescent="0.3">
      <c r="D92" s="90"/>
    </row>
    <row r="93" spans="4:4" x14ac:dyDescent="0.3">
      <c r="D93" s="90"/>
    </row>
    <row r="94" spans="4:4" x14ac:dyDescent="0.3">
      <c r="D94" s="90"/>
    </row>
    <row r="95" spans="4:4" x14ac:dyDescent="0.3">
      <c r="D95" s="90"/>
    </row>
    <row r="96" spans="4:4" x14ac:dyDescent="0.3">
      <c r="D96" s="90"/>
    </row>
    <row r="97" spans="4:4" x14ac:dyDescent="0.3">
      <c r="D97" s="90"/>
    </row>
    <row r="98" spans="4:4" x14ac:dyDescent="0.3">
      <c r="D98" s="90"/>
    </row>
    <row r="99" spans="4:4" x14ac:dyDescent="0.3">
      <c r="D99" s="90"/>
    </row>
    <row r="100" spans="4:4" x14ac:dyDescent="0.3">
      <c r="D100" s="90"/>
    </row>
    <row r="101" spans="4:4" x14ac:dyDescent="0.3">
      <c r="D101" s="90"/>
    </row>
    <row r="102" spans="4:4" x14ac:dyDescent="0.3">
      <c r="D102" s="90"/>
    </row>
    <row r="103" spans="4:4" x14ac:dyDescent="0.3">
      <c r="D103" s="90"/>
    </row>
    <row r="104" spans="4:4" x14ac:dyDescent="0.3">
      <c r="D104" s="90"/>
    </row>
    <row r="105" spans="4:4" x14ac:dyDescent="0.3">
      <c r="D105" s="90"/>
    </row>
    <row r="106" spans="4:4" x14ac:dyDescent="0.3">
      <c r="D106" s="90"/>
    </row>
    <row r="107" spans="4:4" x14ac:dyDescent="0.3">
      <c r="D107" s="90"/>
    </row>
    <row r="108" spans="4:4" x14ac:dyDescent="0.3">
      <c r="D108" s="90"/>
    </row>
    <row r="109" spans="4:4" x14ac:dyDescent="0.3">
      <c r="D109" s="90"/>
    </row>
    <row r="110" spans="4:4" x14ac:dyDescent="0.3">
      <c r="D110" s="90"/>
    </row>
    <row r="111" spans="4:4" x14ac:dyDescent="0.3">
      <c r="D111" s="90"/>
    </row>
    <row r="112" spans="4:4" x14ac:dyDescent="0.3">
      <c r="D112" s="90"/>
    </row>
    <row r="113" spans="4:4" x14ac:dyDescent="0.3">
      <c r="D113" s="90"/>
    </row>
    <row r="114" spans="4:4" x14ac:dyDescent="0.3">
      <c r="D114" s="90"/>
    </row>
    <row r="115" spans="4:4" x14ac:dyDescent="0.3">
      <c r="D115" s="90"/>
    </row>
    <row r="116" spans="4:4" x14ac:dyDescent="0.3">
      <c r="D116" s="90"/>
    </row>
    <row r="117" spans="4:4" x14ac:dyDescent="0.3">
      <c r="D117" s="90"/>
    </row>
    <row r="118" spans="4:4" x14ac:dyDescent="0.3">
      <c r="D118" s="90"/>
    </row>
    <row r="119" spans="4:4" x14ac:dyDescent="0.3">
      <c r="D119" s="90"/>
    </row>
    <row r="120" spans="4:4" x14ac:dyDescent="0.3">
      <c r="D120" s="90"/>
    </row>
    <row r="121" spans="4:4" x14ac:dyDescent="0.3">
      <c r="D121" s="90"/>
    </row>
    <row r="122" spans="4:4" x14ac:dyDescent="0.3">
      <c r="D122" s="90"/>
    </row>
    <row r="123" spans="4:4" x14ac:dyDescent="0.3">
      <c r="D123" s="90"/>
    </row>
    <row r="124" spans="4:4" x14ac:dyDescent="0.3">
      <c r="D124" s="90"/>
    </row>
    <row r="125" spans="4:4" x14ac:dyDescent="0.3">
      <c r="D125" s="90"/>
    </row>
    <row r="126" spans="4:4" x14ac:dyDescent="0.3">
      <c r="D126" s="90"/>
    </row>
    <row r="127" spans="4:4" x14ac:dyDescent="0.3">
      <c r="D127" s="90"/>
    </row>
    <row r="128" spans="4:4" x14ac:dyDescent="0.3">
      <c r="D128" s="90"/>
    </row>
    <row r="129" spans="4:4" x14ac:dyDescent="0.3">
      <c r="D129" s="90"/>
    </row>
    <row r="130" spans="4:4" x14ac:dyDescent="0.3">
      <c r="D130" s="90"/>
    </row>
    <row r="131" spans="4:4" x14ac:dyDescent="0.3">
      <c r="D131" s="90"/>
    </row>
  </sheetData>
  <mergeCells count="3">
    <mergeCell ref="B1:J1"/>
    <mergeCell ref="B5:B6"/>
    <mergeCell ref="C5:C6"/>
  </mergeCells>
  <printOptions horizontalCentered="1"/>
  <pageMargins left="0.11811023622047245" right="0.11811023622047245" top="0.11811023622047245" bottom="0.15748031496062992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39997558519241921"/>
  </sheetPr>
  <dimension ref="A1:J131"/>
  <sheetViews>
    <sheetView showGridLines="0" topLeftCell="B22" zoomScaleNormal="100" workbookViewId="0">
      <selection activeCell="A6" sqref="A6:E6"/>
    </sheetView>
  </sheetViews>
  <sheetFormatPr defaultColWidth="9.296875" defaultRowHeight="14.4" x14ac:dyDescent="0.3"/>
  <cols>
    <col min="1" max="1" width="11.3984375" style="5" customWidth="1"/>
    <col min="2" max="2" width="1.59765625" style="5" customWidth="1"/>
    <col min="3" max="3" width="93.59765625" style="5" customWidth="1"/>
    <col min="4" max="4" width="23.296875" style="5" bestFit="1" customWidth="1"/>
    <col min="5" max="5" width="13.296875" style="5" customWidth="1"/>
    <col min="6" max="6" width="19.69921875" style="5" bestFit="1" customWidth="1"/>
    <col min="7" max="7" width="10.59765625" style="5" bestFit="1" customWidth="1"/>
    <col min="8" max="8" width="15.3984375" style="5" customWidth="1"/>
    <col min="9" max="9" width="1.59765625" style="5" customWidth="1"/>
    <col min="10" max="10" width="7.296875" style="5" customWidth="1"/>
    <col min="11" max="16384" width="9.296875" style="5"/>
  </cols>
  <sheetData>
    <row r="1" spans="1:10" s="16" customFormat="1" ht="58.85" customHeight="1" x14ac:dyDescent="0.3">
      <c r="A1" s="55"/>
      <c r="B1" s="353" t="s">
        <v>220</v>
      </c>
      <c r="C1" s="353"/>
      <c r="D1" s="353"/>
      <c r="E1" s="353"/>
      <c r="F1" s="353"/>
      <c r="G1" s="353"/>
      <c r="H1" s="353"/>
      <c r="I1" s="353"/>
      <c r="J1" s="353"/>
    </row>
    <row r="2" spans="1:10" s="16" customFormat="1" ht="13.85" x14ac:dyDescent="0.3">
      <c r="A2" s="67"/>
      <c r="B2" s="67"/>
      <c r="C2" s="67"/>
      <c r="D2" s="67"/>
      <c r="E2" s="67"/>
      <c r="F2" s="67"/>
      <c r="G2" s="67"/>
      <c r="H2" s="67"/>
      <c r="I2" s="67"/>
      <c r="J2" s="67"/>
    </row>
    <row r="4" spans="1:10" ht="14.95" thickBot="1" x14ac:dyDescent="0.35"/>
    <row r="5" spans="1:10" s="56" customFormat="1" ht="10.55" customHeight="1" x14ac:dyDescent="0.3">
      <c r="B5" s="367"/>
      <c r="C5" s="369" t="s">
        <v>27</v>
      </c>
      <c r="D5" s="2" t="s">
        <v>29</v>
      </c>
      <c r="E5" s="2" t="s">
        <v>25</v>
      </c>
      <c r="F5" s="2" t="s">
        <v>29</v>
      </c>
      <c r="G5" s="2" t="s">
        <v>25</v>
      </c>
      <c r="H5" s="2" t="s">
        <v>35</v>
      </c>
      <c r="I5" s="68"/>
    </row>
    <row r="6" spans="1:10" s="57" customFormat="1" ht="14.95" thickBot="1" x14ac:dyDescent="0.35">
      <c r="B6" s="368"/>
      <c r="C6" s="370"/>
      <c r="D6" s="18" t="s">
        <v>58</v>
      </c>
      <c r="E6" s="18">
        <v>2013</v>
      </c>
      <c r="F6" s="18" t="s">
        <v>59</v>
      </c>
      <c r="G6" s="18">
        <v>2014</v>
      </c>
      <c r="H6" s="18" t="s">
        <v>216</v>
      </c>
      <c r="I6" s="62"/>
    </row>
    <row r="7" spans="1:10" s="58" customFormat="1" ht="3.75" customHeight="1" x14ac:dyDescent="0.3">
      <c r="B7" s="53"/>
      <c r="C7" s="54"/>
      <c r="D7" s="94"/>
      <c r="E7" s="94"/>
      <c r="F7" s="94"/>
      <c r="G7" s="94"/>
      <c r="H7" s="94"/>
      <c r="I7" s="52"/>
    </row>
    <row r="8" spans="1:10" ht="21.75" customHeight="1" x14ac:dyDescent="0.3">
      <c r="C8" s="69" t="s" vm="44">
        <v>205</v>
      </c>
      <c r="D8" s="186" vm="875">
        <v>8851</v>
      </c>
      <c r="E8" s="176">
        <v>2.11</v>
      </c>
      <c r="F8" s="168" vm="273">
        <v>8831</v>
      </c>
      <c r="G8" s="176">
        <v>1.7</v>
      </c>
      <c r="H8" s="181">
        <v>99.774036831996384</v>
      </c>
    </row>
    <row r="9" spans="1:10" ht="21.75" customHeight="1" x14ac:dyDescent="0.3">
      <c r="C9" s="69" t="s" vm="41">
        <v>211</v>
      </c>
      <c r="D9" s="186" vm="678">
        <v>173882</v>
      </c>
      <c r="E9" s="176">
        <v>41.489999999999995</v>
      </c>
      <c r="F9" s="165" vm="254">
        <v>286105</v>
      </c>
      <c r="G9" s="176">
        <v>55.11</v>
      </c>
      <c r="H9" s="181">
        <v>164.539745344544</v>
      </c>
    </row>
    <row r="10" spans="1:10" ht="21.75" customHeight="1" x14ac:dyDescent="0.3">
      <c r="C10" s="69" t="s" vm="32">
        <v>182</v>
      </c>
      <c r="D10" s="186" vm="666">
        <v>51195</v>
      </c>
      <c r="E10" s="176">
        <v>12.21</v>
      </c>
      <c r="F10" s="165" vm="269">
        <v>48454</v>
      </c>
      <c r="G10" s="176">
        <v>9.33</v>
      </c>
      <c r="H10" s="181">
        <v>94.645961519679659</v>
      </c>
    </row>
    <row r="11" spans="1:10" ht="21.75" customHeight="1" x14ac:dyDescent="0.3">
      <c r="C11" s="69" t="s" vm="47">
        <v>184</v>
      </c>
      <c r="D11" s="186" vm="1049">
        <v>133</v>
      </c>
      <c r="E11" s="176">
        <v>0.03</v>
      </c>
      <c r="F11" s="165" vm="263">
        <v>186</v>
      </c>
      <c r="G11" s="176">
        <v>0.04</v>
      </c>
      <c r="H11" s="181">
        <v>139.84962406015038</v>
      </c>
    </row>
    <row r="12" spans="1:10" ht="21.75" customHeight="1" x14ac:dyDescent="0.3">
      <c r="C12" s="69" t="s" vm="34">
        <v>187</v>
      </c>
      <c r="D12" s="186" vm="499">
        <v>6</v>
      </c>
      <c r="E12" s="176">
        <v>0</v>
      </c>
      <c r="F12" s="165" vm="252">
        <v>5</v>
      </c>
      <c r="G12" s="176">
        <v>0</v>
      </c>
      <c r="H12" s="181">
        <v>83.333333333333343</v>
      </c>
    </row>
    <row r="13" spans="1:10" ht="21.75" customHeight="1" x14ac:dyDescent="0.3">
      <c r="C13" s="69" t="s" vm="40">
        <v>194</v>
      </c>
      <c r="D13" s="186" vm="506">
        <v>654</v>
      </c>
      <c r="E13" s="176">
        <v>0.16</v>
      </c>
      <c r="F13" s="165" vm="275">
        <v>622</v>
      </c>
      <c r="G13" s="176">
        <v>0.12</v>
      </c>
      <c r="H13" s="181">
        <v>95.107033639143737</v>
      </c>
    </row>
    <row r="14" spans="1:10" ht="21.75" customHeight="1" x14ac:dyDescent="0.3">
      <c r="C14" s="69" t="s" vm="31">
        <v>158</v>
      </c>
      <c r="D14" s="186" vm="1340">
        <v>1880</v>
      </c>
      <c r="E14" s="176">
        <v>0.45</v>
      </c>
      <c r="F14" s="165" vm="297">
        <v>2016</v>
      </c>
      <c r="G14" s="176">
        <v>0.39</v>
      </c>
      <c r="H14" s="181">
        <v>107.23404255319149</v>
      </c>
    </row>
    <row r="15" spans="1:10" ht="21.75" customHeight="1" x14ac:dyDescent="0.3">
      <c r="C15" s="69" t="s" vm="46">
        <v>162</v>
      </c>
      <c r="D15" s="186" vm="659">
        <v>13096</v>
      </c>
      <c r="E15" s="176">
        <v>3.12</v>
      </c>
      <c r="F15" s="165" vm="240">
        <v>15604</v>
      </c>
      <c r="G15" s="176">
        <v>3.01</v>
      </c>
      <c r="H15" s="181">
        <v>119.1508857666463</v>
      </c>
    </row>
    <row r="16" spans="1:10" ht="21.75" customHeight="1" x14ac:dyDescent="0.3">
      <c r="C16" s="69" t="s" vm="43">
        <v>176</v>
      </c>
      <c r="D16" s="186" vm="683">
        <v>37831</v>
      </c>
      <c r="E16" s="176">
        <v>9.02</v>
      </c>
      <c r="F16" s="165" vm="291">
        <v>37092</v>
      </c>
      <c r="G16" s="176">
        <v>7.14</v>
      </c>
      <c r="H16" s="181">
        <v>98.046575559726151</v>
      </c>
    </row>
    <row r="17" spans="3:8" ht="21.75" customHeight="1" x14ac:dyDescent="0.3">
      <c r="C17" s="69" t="s" vm="39">
        <v>143</v>
      </c>
      <c r="D17" s="186" vm="1077">
        <v>39641</v>
      </c>
      <c r="E17" s="176">
        <v>9.4600000000000009</v>
      </c>
      <c r="F17" s="165" vm="283">
        <v>37383</v>
      </c>
      <c r="G17" s="176">
        <v>7.2</v>
      </c>
      <c r="H17" s="181">
        <v>94.303877298756333</v>
      </c>
    </row>
    <row r="18" spans="3:8" ht="21.75" customHeight="1" x14ac:dyDescent="0.3">
      <c r="C18" s="69" t="s" vm="30">
        <v>146</v>
      </c>
      <c r="D18" s="186" vm="515">
        <v>3</v>
      </c>
      <c r="E18" s="176">
        <v>0</v>
      </c>
      <c r="F18" s="165" vm="257">
        <v>0</v>
      </c>
      <c r="G18" s="176">
        <v>0</v>
      </c>
      <c r="H18" s="181" t="s">
        <v>60</v>
      </c>
    </row>
    <row r="19" spans="3:8" ht="21.75" customHeight="1" x14ac:dyDescent="0.3">
      <c r="C19" s="69" t="s" vm="35">
        <v>151</v>
      </c>
      <c r="D19" s="186" vm="562">
        <v>33</v>
      </c>
      <c r="E19" s="176">
        <v>0.01</v>
      </c>
      <c r="F19" s="165" vm="226">
        <v>68</v>
      </c>
      <c r="G19" s="176">
        <v>0.01</v>
      </c>
      <c r="H19" s="181">
        <v>206.06060606060606</v>
      </c>
    </row>
    <row r="20" spans="3:8" ht="21.75" customHeight="1" x14ac:dyDescent="0.3">
      <c r="C20" s="69" t="s" vm="33">
        <v>136</v>
      </c>
      <c r="D20" s="186" vm="772">
        <v>5642</v>
      </c>
      <c r="E20" s="176">
        <v>1.35</v>
      </c>
      <c r="F20" s="165" vm="278">
        <v>5304</v>
      </c>
      <c r="G20" s="176">
        <v>1.02</v>
      </c>
      <c r="H20" s="181">
        <v>94.009216589861751</v>
      </c>
    </row>
    <row r="21" spans="3:8" ht="21.75" customHeight="1" x14ac:dyDescent="0.3">
      <c r="C21" s="69" t="s" vm="38">
        <v>95</v>
      </c>
      <c r="D21" s="186" vm="1540">
        <v>1625</v>
      </c>
      <c r="E21" s="176">
        <v>0.39</v>
      </c>
      <c r="F21" s="165" vm="253">
        <v>1674</v>
      </c>
      <c r="G21" s="176">
        <v>0.32</v>
      </c>
      <c r="H21" s="181">
        <v>103.01538461538462</v>
      </c>
    </row>
    <row r="22" spans="3:8" ht="21.75" customHeight="1" x14ac:dyDescent="0.3">
      <c r="C22" s="69" t="s" vm="29">
        <v>98</v>
      </c>
      <c r="D22" s="186" vm="743">
        <v>201</v>
      </c>
      <c r="E22" s="176">
        <v>0.05</v>
      </c>
      <c r="F22" s="165" vm="239">
        <v>222</v>
      </c>
      <c r="G22" s="176">
        <v>0.04</v>
      </c>
      <c r="H22" s="181">
        <v>110.44776119402985</v>
      </c>
    </row>
    <row r="23" spans="3:8" ht="21.75" customHeight="1" x14ac:dyDescent="0.3">
      <c r="C23" s="69" t="s" vm="45">
        <v>105</v>
      </c>
      <c r="D23" s="186" vm="1388">
        <v>948</v>
      </c>
      <c r="E23" s="176">
        <v>0.23</v>
      </c>
      <c r="F23" s="165" vm="247">
        <v>921</v>
      </c>
      <c r="G23" s="176">
        <v>0.18</v>
      </c>
      <c r="H23" s="181">
        <v>97.151898734177209</v>
      </c>
    </row>
    <row r="24" spans="3:8" ht="21.75" customHeight="1" x14ac:dyDescent="0.3">
      <c r="C24" s="69" t="s" vm="42">
        <v>107</v>
      </c>
      <c r="D24" s="186" vm="509">
        <v>0</v>
      </c>
      <c r="E24" s="176">
        <v>0</v>
      </c>
      <c r="F24" s="165" vm="246">
        <v>0</v>
      </c>
      <c r="G24" s="176">
        <v>0</v>
      </c>
      <c r="H24" s="181" t="s">
        <v>60</v>
      </c>
    </row>
    <row r="25" spans="3:8" ht="21.75" customHeight="1" thickBot="1" x14ac:dyDescent="0.35">
      <c r="C25" s="87" t="s" vm="37">
        <v>112</v>
      </c>
      <c r="D25" s="192" vm="681">
        <v>45379</v>
      </c>
      <c r="E25" s="177">
        <v>10.83</v>
      </c>
      <c r="F25" s="166" vm="287">
        <v>43162</v>
      </c>
      <c r="G25" s="177">
        <v>8.31</v>
      </c>
      <c r="H25" s="182">
        <v>95.114480266202435</v>
      </c>
    </row>
    <row r="26" spans="3:8" ht="21.75" customHeight="1" x14ac:dyDescent="0.3">
      <c r="C26" s="88" t="s" vm="166">
        <v>69</v>
      </c>
      <c r="D26" s="193" vm="728">
        <v>31634</v>
      </c>
      <c r="E26" s="178">
        <v>7.55</v>
      </c>
      <c r="F26" s="167" vm="288">
        <v>25341</v>
      </c>
      <c r="G26" s="178">
        <v>4.88</v>
      </c>
      <c r="H26" s="183">
        <v>80.106847063286338</v>
      </c>
    </row>
    <row r="27" spans="3:8" ht="21.75" customHeight="1" x14ac:dyDescent="0.3">
      <c r="C27" s="69" t="s" vm="149">
        <v>73</v>
      </c>
      <c r="D27" s="186" vm="991">
        <v>485</v>
      </c>
      <c r="E27" s="176">
        <v>0.12</v>
      </c>
      <c r="F27" s="165" vm="268">
        <v>436</v>
      </c>
      <c r="G27" s="176">
        <v>0.08</v>
      </c>
      <c r="H27" s="181">
        <v>89.896907216494853</v>
      </c>
    </row>
    <row r="28" spans="3:8" ht="21.75" customHeight="1" x14ac:dyDescent="0.3">
      <c r="C28" s="69" t="s" vm="147">
        <v>77</v>
      </c>
      <c r="D28" s="186" vm="682">
        <v>2134</v>
      </c>
      <c r="E28" s="176">
        <v>0.51</v>
      </c>
      <c r="F28" s="165" vm="241">
        <v>2092</v>
      </c>
      <c r="G28" s="176">
        <v>0.4</v>
      </c>
      <c r="H28" s="181">
        <v>98.031865042174317</v>
      </c>
    </row>
    <row r="29" spans="3:8" ht="21.75" customHeight="1" x14ac:dyDescent="0.3">
      <c r="C29" s="69" t="s" vm="145">
        <v>79</v>
      </c>
      <c r="D29" s="186" vm="823">
        <v>133</v>
      </c>
      <c r="E29" s="176">
        <v>0.03</v>
      </c>
      <c r="F29" s="165" vm="250">
        <v>148</v>
      </c>
      <c r="G29" s="176">
        <v>0.03</v>
      </c>
      <c r="H29" s="181">
        <v>111.27819548872179</v>
      </c>
    </row>
    <row r="30" spans="3:8" ht="21.75" customHeight="1" x14ac:dyDescent="0.3">
      <c r="C30" s="69" t="s" vm="144">
        <v>85</v>
      </c>
      <c r="D30" s="186" vm="496">
        <v>3796</v>
      </c>
      <c r="E30" s="176">
        <v>0.91</v>
      </c>
      <c r="F30" s="165" vm="258">
        <v>3512</v>
      </c>
      <c r="G30" s="176">
        <v>0.68</v>
      </c>
      <c r="H30" s="181">
        <v>92.518440463645945</v>
      </c>
    </row>
    <row r="31" spans="3:8" ht="21.75" customHeight="1" x14ac:dyDescent="0.3">
      <c r="C31" s="69" t="s" vm="141">
        <v>87</v>
      </c>
      <c r="D31" s="186" vm="519">
        <v>0</v>
      </c>
      <c r="E31" s="176">
        <v>0</v>
      </c>
      <c r="F31" s="165" vm="271">
        <v>0</v>
      </c>
      <c r="G31" s="176">
        <v>0</v>
      </c>
      <c r="H31" s="181" t="s">
        <v>60</v>
      </c>
    </row>
    <row r="32" spans="3:8" ht="21.75" customHeight="1" x14ac:dyDescent="0.3">
      <c r="C32" s="69" t="s" vm="140">
        <v>89</v>
      </c>
      <c r="D32" s="186" vm="489">
        <v>0</v>
      </c>
      <c r="E32" s="176">
        <v>0</v>
      </c>
      <c r="F32" s="165" vm="235">
        <v>0</v>
      </c>
      <c r="G32" s="176">
        <v>0</v>
      </c>
      <c r="H32" s="181" t="s">
        <v>60</v>
      </c>
    </row>
    <row r="33" spans="3:8" ht="21.75" customHeight="1" x14ac:dyDescent="0.3">
      <c r="C33" s="50" t="s" vm="36">
        <v>217</v>
      </c>
      <c r="D33" s="187" vm="570">
        <v>381000</v>
      </c>
      <c r="E33" s="179">
        <v>90.89</v>
      </c>
      <c r="F33" s="171" vm="285">
        <v>487649</v>
      </c>
      <c r="G33" s="179">
        <v>93.93</v>
      </c>
      <c r="H33" s="184">
        <v>127.99186351706038</v>
      </c>
    </row>
    <row r="34" spans="3:8" ht="21.75" customHeight="1" thickBot="1" x14ac:dyDescent="0.35">
      <c r="C34" s="50" t="s" vm="28">
        <v>218</v>
      </c>
      <c r="D34" s="187" vm="948">
        <v>38182</v>
      </c>
      <c r="E34" s="179">
        <v>9.11</v>
      </c>
      <c r="F34" s="171" vm="228">
        <v>31529</v>
      </c>
      <c r="G34" s="179">
        <v>6.07</v>
      </c>
      <c r="H34" s="184">
        <v>82.575559164003977</v>
      </c>
    </row>
    <row r="35" spans="3:8" ht="21.75" customHeight="1" x14ac:dyDescent="0.3">
      <c r="C35" s="89" t="s" vm="27">
        <v>219</v>
      </c>
      <c r="D35" s="188" vm="596">
        <v>419182</v>
      </c>
      <c r="E35" s="180">
        <v>100</v>
      </c>
      <c r="F35" s="172" vm="270">
        <v>519178</v>
      </c>
      <c r="G35" s="180">
        <v>100</v>
      </c>
      <c r="H35" s="185">
        <v>123.8550319431655</v>
      </c>
    </row>
    <row r="36" spans="3:8" x14ac:dyDescent="0.3">
      <c r="D36" s="90"/>
    </row>
    <row r="37" spans="3:8" x14ac:dyDescent="0.3">
      <c r="D37" s="90"/>
    </row>
    <row r="38" spans="3:8" x14ac:dyDescent="0.3">
      <c r="D38" s="90"/>
    </row>
    <row r="39" spans="3:8" x14ac:dyDescent="0.3">
      <c r="D39" s="90"/>
    </row>
    <row r="40" spans="3:8" x14ac:dyDescent="0.3">
      <c r="D40" s="90"/>
    </row>
    <row r="41" spans="3:8" x14ac:dyDescent="0.3">
      <c r="D41" s="90"/>
    </row>
    <row r="42" spans="3:8" x14ac:dyDescent="0.3">
      <c r="D42" s="90"/>
    </row>
    <row r="43" spans="3:8" x14ac:dyDescent="0.3">
      <c r="D43" s="90"/>
    </row>
    <row r="44" spans="3:8" x14ac:dyDescent="0.3">
      <c r="D44" s="90"/>
    </row>
    <row r="45" spans="3:8" x14ac:dyDescent="0.3">
      <c r="D45" s="90"/>
    </row>
    <row r="46" spans="3:8" x14ac:dyDescent="0.3">
      <c r="D46" s="90"/>
    </row>
    <row r="47" spans="3:8" x14ac:dyDescent="0.3">
      <c r="D47" s="90"/>
    </row>
    <row r="48" spans="3:8" x14ac:dyDescent="0.3">
      <c r="D48" s="90"/>
    </row>
    <row r="49" spans="4:4" x14ac:dyDescent="0.3">
      <c r="D49" s="90"/>
    </row>
    <row r="50" spans="4:4" x14ac:dyDescent="0.3">
      <c r="D50" s="90"/>
    </row>
    <row r="51" spans="4:4" x14ac:dyDescent="0.3">
      <c r="D51" s="90"/>
    </row>
    <row r="52" spans="4:4" x14ac:dyDescent="0.3">
      <c r="D52" s="90"/>
    </row>
    <row r="53" spans="4:4" x14ac:dyDescent="0.3">
      <c r="D53" s="90"/>
    </row>
    <row r="54" spans="4:4" x14ac:dyDescent="0.3">
      <c r="D54" s="90"/>
    </row>
    <row r="55" spans="4:4" x14ac:dyDescent="0.3">
      <c r="D55" s="90"/>
    </row>
    <row r="56" spans="4:4" x14ac:dyDescent="0.3">
      <c r="D56" s="90"/>
    </row>
    <row r="57" spans="4:4" x14ac:dyDescent="0.3">
      <c r="D57" s="90"/>
    </row>
    <row r="58" spans="4:4" x14ac:dyDescent="0.3">
      <c r="D58" s="90"/>
    </row>
    <row r="59" spans="4:4" x14ac:dyDescent="0.3">
      <c r="D59" s="90"/>
    </row>
    <row r="60" spans="4:4" x14ac:dyDescent="0.3">
      <c r="D60" s="90"/>
    </row>
    <row r="61" spans="4:4" x14ac:dyDescent="0.3">
      <c r="D61" s="90"/>
    </row>
    <row r="62" spans="4:4" x14ac:dyDescent="0.3">
      <c r="D62" s="90"/>
    </row>
    <row r="63" spans="4:4" x14ac:dyDescent="0.3">
      <c r="D63" s="90"/>
    </row>
    <row r="64" spans="4:4" x14ac:dyDescent="0.3">
      <c r="D64" s="90"/>
    </row>
    <row r="65" spans="4:4" x14ac:dyDescent="0.3">
      <c r="D65" s="90"/>
    </row>
    <row r="66" spans="4:4" x14ac:dyDescent="0.3">
      <c r="D66" s="90"/>
    </row>
    <row r="67" spans="4:4" x14ac:dyDescent="0.3">
      <c r="D67" s="90"/>
    </row>
    <row r="68" spans="4:4" x14ac:dyDescent="0.3">
      <c r="D68" s="90"/>
    </row>
    <row r="69" spans="4:4" x14ac:dyDescent="0.3">
      <c r="D69" s="90"/>
    </row>
    <row r="70" spans="4:4" x14ac:dyDescent="0.3">
      <c r="D70" s="90"/>
    </row>
    <row r="71" spans="4:4" x14ac:dyDescent="0.3">
      <c r="D71" s="90"/>
    </row>
    <row r="72" spans="4:4" x14ac:dyDescent="0.3">
      <c r="D72" s="90"/>
    </row>
    <row r="73" spans="4:4" x14ac:dyDescent="0.3">
      <c r="D73" s="90"/>
    </row>
    <row r="74" spans="4:4" x14ac:dyDescent="0.3">
      <c r="D74" s="90"/>
    </row>
    <row r="75" spans="4:4" x14ac:dyDescent="0.3">
      <c r="D75" s="90"/>
    </row>
    <row r="76" spans="4:4" x14ac:dyDescent="0.3">
      <c r="D76" s="90"/>
    </row>
    <row r="77" spans="4:4" x14ac:dyDescent="0.3">
      <c r="D77" s="90"/>
    </row>
    <row r="78" spans="4:4" x14ac:dyDescent="0.3">
      <c r="D78" s="90"/>
    </row>
    <row r="79" spans="4:4" x14ac:dyDescent="0.3">
      <c r="D79" s="90"/>
    </row>
    <row r="80" spans="4:4" x14ac:dyDescent="0.3">
      <c r="D80" s="90"/>
    </row>
    <row r="81" spans="4:4" x14ac:dyDescent="0.3">
      <c r="D81" s="90"/>
    </row>
    <row r="82" spans="4:4" x14ac:dyDescent="0.3">
      <c r="D82" s="90"/>
    </row>
    <row r="83" spans="4:4" x14ac:dyDescent="0.3">
      <c r="D83" s="90"/>
    </row>
    <row r="84" spans="4:4" x14ac:dyDescent="0.3">
      <c r="D84" s="90"/>
    </row>
    <row r="85" spans="4:4" x14ac:dyDescent="0.3">
      <c r="D85" s="90"/>
    </row>
    <row r="86" spans="4:4" x14ac:dyDescent="0.3">
      <c r="D86" s="90"/>
    </row>
    <row r="87" spans="4:4" x14ac:dyDescent="0.3">
      <c r="D87" s="90"/>
    </row>
    <row r="88" spans="4:4" x14ac:dyDescent="0.3">
      <c r="D88" s="90"/>
    </row>
    <row r="89" spans="4:4" x14ac:dyDescent="0.3">
      <c r="D89" s="90"/>
    </row>
    <row r="90" spans="4:4" x14ac:dyDescent="0.3">
      <c r="D90" s="90"/>
    </row>
    <row r="91" spans="4:4" x14ac:dyDescent="0.3">
      <c r="D91" s="90"/>
    </row>
    <row r="92" spans="4:4" x14ac:dyDescent="0.3">
      <c r="D92" s="90"/>
    </row>
    <row r="93" spans="4:4" x14ac:dyDescent="0.3">
      <c r="D93" s="90"/>
    </row>
    <row r="94" spans="4:4" x14ac:dyDescent="0.3">
      <c r="D94" s="90"/>
    </row>
    <row r="95" spans="4:4" x14ac:dyDescent="0.3">
      <c r="D95" s="90"/>
    </row>
    <row r="96" spans="4:4" x14ac:dyDescent="0.3">
      <c r="D96" s="90"/>
    </row>
    <row r="97" spans="4:4" x14ac:dyDescent="0.3">
      <c r="D97" s="90"/>
    </row>
    <row r="98" spans="4:4" x14ac:dyDescent="0.3">
      <c r="D98" s="90"/>
    </row>
    <row r="99" spans="4:4" x14ac:dyDescent="0.3">
      <c r="D99" s="90"/>
    </row>
    <row r="100" spans="4:4" x14ac:dyDescent="0.3">
      <c r="D100" s="90"/>
    </row>
    <row r="101" spans="4:4" x14ac:dyDescent="0.3">
      <c r="D101" s="90"/>
    </row>
    <row r="102" spans="4:4" x14ac:dyDescent="0.3">
      <c r="D102" s="90"/>
    </row>
    <row r="103" spans="4:4" x14ac:dyDescent="0.3">
      <c r="D103" s="90"/>
    </row>
    <row r="104" spans="4:4" x14ac:dyDescent="0.3">
      <c r="D104" s="90"/>
    </row>
    <row r="105" spans="4:4" x14ac:dyDescent="0.3">
      <c r="D105" s="90"/>
    </row>
    <row r="106" spans="4:4" x14ac:dyDescent="0.3">
      <c r="D106" s="90"/>
    </row>
    <row r="107" spans="4:4" x14ac:dyDescent="0.3">
      <c r="D107" s="90"/>
    </row>
    <row r="108" spans="4:4" x14ac:dyDescent="0.3">
      <c r="D108" s="90"/>
    </row>
    <row r="109" spans="4:4" x14ac:dyDescent="0.3">
      <c r="D109" s="90"/>
    </row>
    <row r="110" spans="4:4" x14ac:dyDescent="0.3">
      <c r="D110" s="90"/>
    </row>
    <row r="111" spans="4:4" x14ac:dyDescent="0.3">
      <c r="D111" s="90"/>
    </row>
    <row r="112" spans="4:4" x14ac:dyDescent="0.3">
      <c r="D112" s="90"/>
    </row>
    <row r="113" spans="4:4" x14ac:dyDescent="0.3">
      <c r="D113" s="90"/>
    </row>
    <row r="114" spans="4:4" x14ac:dyDescent="0.3">
      <c r="D114" s="90"/>
    </row>
    <row r="115" spans="4:4" x14ac:dyDescent="0.3">
      <c r="D115" s="90"/>
    </row>
    <row r="116" spans="4:4" x14ac:dyDescent="0.3">
      <c r="D116" s="90"/>
    </row>
    <row r="117" spans="4:4" x14ac:dyDescent="0.3">
      <c r="D117" s="90"/>
    </row>
    <row r="118" spans="4:4" x14ac:dyDescent="0.3">
      <c r="D118" s="90"/>
    </row>
    <row r="119" spans="4:4" x14ac:dyDescent="0.3">
      <c r="D119" s="90"/>
    </row>
    <row r="120" spans="4:4" x14ac:dyDescent="0.3">
      <c r="D120" s="90"/>
    </row>
    <row r="121" spans="4:4" x14ac:dyDescent="0.3">
      <c r="D121" s="90"/>
    </row>
    <row r="122" spans="4:4" x14ac:dyDescent="0.3">
      <c r="D122" s="90"/>
    </row>
    <row r="123" spans="4:4" x14ac:dyDescent="0.3">
      <c r="D123" s="90"/>
    </row>
    <row r="124" spans="4:4" x14ac:dyDescent="0.3">
      <c r="D124" s="90"/>
    </row>
    <row r="125" spans="4:4" x14ac:dyDescent="0.3">
      <c r="D125" s="90"/>
    </row>
    <row r="126" spans="4:4" x14ac:dyDescent="0.3">
      <c r="D126" s="90"/>
    </row>
    <row r="127" spans="4:4" x14ac:dyDescent="0.3">
      <c r="D127" s="90"/>
    </row>
    <row r="128" spans="4:4" x14ac:dyDescent="0.3">
      <c r="D128" s="90"/>
    </row>
    <row r="129" spans="4:4" x14ac:dyDescent="0.3">
      <c r="D129" s="90"/>
    </row>
    <row r="130" spans="4:4" x14ac:dyDescent="0.3">
      <c r="D130" s="90"/>
    </row>
    <row r="131" spans="4:4" x14ac:dyDescent="0.3">
      <c r="D131" s="90"/>
    </row>
  </sheetData>
  <mergeCells count="3">
    <mergeCell ref="B1:J1"/>
    <mergeCell ref="B5:B6"/>
    <mergeCell ref="C5:C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39997558519241921"/>
    <pageSetUpPr fitToPage="1"/>
  </sheetPr>
  <dimension ref="A1:J131"/>
  <sheetViews>
    <sheetView showGridLines="0" topLeftCell="A25" zoomScaleNormal="100" workbookViewId="0">
      <selection activeCell="A6" sqref="A6:E6"/>
    </sheetView>
  </sheetViews>
  <sheetFormatPr defaultColWidth="9.296875" defaultRowHeight="14.4" x14ac:dyDescent="0.3"/>
  <cols>
    <col min="1" max="1" width="11.3984375" style="5" customWidth="1"/>
    <col min="2" max="2" width="1.59765625" style="5" customWidth="1"/>
    <col min="3" max="3" width="93.59765625" style="5" customWidth="1"/>
    <col min="4" max="4" width="20.69921875" style="5" customWidth="1"/>
    <col min="5" max="5" width="13.296875" style="5" customWidth="1"/>
    <col min="6" max="6" width="19.69921875" style="5" bestFit="1" customWidth="1"/>
    <col min="7" max="7" width="10.59765625" style="5" bestFit="1" customWidth="1"/>
    <col min="8" max="8" width="15.3984375" style="5" customWidth="1"/>
    <col min="9" max="9" width="1.59765625" style="5" customWidth="1"/>
    <col min="10" max="10" width="7.296875" style="5" customWidth="1"/>
    <col min="11" max="16384" width="9.296875" style="5"/>
  </cols>
  <sheetData>
    <row r="1" spans="1:10" s="16" customFormat="1" ht="58.85" customHeight="1" x14ac:dyDescent="0.3">
      <c r="A1" s="55"/>
      <c r="B1" s="353" t="s">
        <v>215</v>
      </c>
      <c r="C1" s="353"/>
      <c r="D1" s="353"/>
      <c r="E1" s="353"/>
      <c r="F1" s="353"/>
      <c r="G1" s="353"/>
      <c r="H1" s="353"/>
      <c r="I1" s="353"/>
      <c r="J1" s="353"/>
    </row>
    <row r="2" spans="1:10" s="16" customFormat="1" ht="12.75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10" ht="10.55" customHeight="1" x14ac:dyDescent="0.25"/>
    <row r="4" spans="1:10" ht="14.95" thickBot="1" x14ac:dyDescent="0.35"/>
    <row r="5" spans="1:10" s="56" customFormat="1" ht="23.3" x14ac:dyDescent="0.3">
      <c r="B5" s="367"/>
      <c r="C5" s="369" t="s">
        <v>27</v>
      </c>
      <c r="D5" s="2" t="s">
        <v>30</v>
      </c>
      <c r="E5" s="2" t="s">
        <v>25</v>
      </c>
      <c r="F5" s="2" t="s">
        <v>30</v>
      </c>
      <c r="G5" s="2" t="s">
        <v>25</v>
      </c>
      <c r="H5" s="2" t="s">
        <v>35</v>
      </c>
      <c r="I5" s="68"/>
    </row>
    <row r="6" spans="1:10" s="57" customFormat="1" ht="14.95" thickBot="1" x14ac:dyDescent="0.35">
      <c r="B6" s="368"/>
      <c r="C6" s="370"/>
      <c r="D6" s="18" t="s">
        <v>58</v>
      </c>
      <c r="E6" s="18">
        <v>2013</v>
      </c>
      <c r="F6" s="18" t="s">
        <v>59</v>
      </c>
      <c r="G6" s="18">
        <v>2014</v>
      </c>
      <c r="H6" s="18" t="s">
        <v>216</v>
      </c>
      <c r="I6" s="62"/>
    </row>
    <row r="7" spans="1:10" s="58" customFormat="1" ht="3.75" customHeight="1" x14ac:dyDescent="0.3">
      <c r="B7" s="53"/>
      <c r="C7" s="54"/>
      <c r="D7" s="94"/>
      <c r="E7" s="94"/>
      <c r="F7" s="94"/>
      <c r="G7" s="94"/>
      <c r="H7" s="94"/>
      <c r="I7" s="52"/>
    </row>
    <row r="8" spans="1:10" ht="21.75" customHeight="1" x14ac:dyDescent="0.3">
      <c r="C8" s="69" t="s" vm="44">
        <v>205</v>
      </c>
      <c r="D8" s="186" vm="471">
        <v>63833239.94000002</v>
      </c>
      <c r="E8" s="176">
        <v>2.69</v>
      </c>
      <c r="F8" s="186" vm="214">
        <v>59592513.849999994</v>
      </c>
      <c r="G8" s="176">
        <v>2.8</v>
      </c>
      <c r="H8" s="181">
        <v>93.356555152165086</v>
      </c>
    </row>
    <row r="9" spans="1:10" ht="21.75" customHeight="1" x14ac:dyDescent="0.3">
      <c r="C9" s="69" t="s" vm="41">
        <v>211</v>
      </c>
      <c r="D9" s="186" vm="478">
        <v>84168715.539999992</v>
      </c>
      <c r="E9" s="176">
        <v>3.54</v>
      </c>
      <c r="F9" s="186" vm="249">
        <v>77493662.349999994</v>
      </c>
      <c r="G9" s="176">
        <v>3.6399999999999997</v>
      </c>
      <c r="H9" s="181">
        <v>92.069436788746316</v>
      </c>
    </row>
    <row r="10" spans="1:10" ht="21.75" customHeight="1" x14ac:dyDescent="0.3">
      <c r="C10" s="69" t="s" vm="32">
        <v>182</v>
      </c>
      <c r="D10" s="186" vm="472">
        <v>310392500.98999989</v>
      </c>
      <c r="E10" s="176">
        <v>13.07</v>
      </c>
      <c r="F10" s="186" vm="217">
        <v>289687541.80000001</v>
      </c>
      <c r="G10" s="176">
        <v>13.6</v>
      </c>
      <c r="H10" s="181">
        <v>93.329426734228051</v>
      </c>
    </row>
    <row r="11" spans="1:10" ht="21.75" customHeight="1" x14ac:dyDescent="0.3">
      <c r="C11" s="69" t="s" vm="47">
        <v>184</v>
      </c>
      <c r="D11" s="186" vm="487">
        <v>1068246.29</v>
      </c>
      <c r="E11" s="176">
        <v>0.04</v>
      </c>
      <c r="F11" s="186" vm="203">
        <v>656399.22</v>
      </c>
      <c r="G11" s="176">
        <v>0.03</v>
      </c>
      <c r="H11" s="181">
        <v>61.446431047282168</v>
      </c>
    </row>
    <row r="12" spans="1:10" ht="21.75" customHeight="1" x14ac:dyDescent="0.3">
      <c r="C12" s="69" t="s" vm="34">
        <v>187</v>
      </c>
      <c r="D12" s="186" vm="479">
        <v>2008103.2300000002</v>
      </c>
      <c r="E12" s="176">
        <v>0.08</v>
      </c>
      <c r="F12" s="186" vm="232">
        <v>11786577.290000001</v>
      </c>
      <c r="G12" s="176">
        <v>0.55000000000000004</v>
      </c>
      <c r="H12" s="181">
        <v>586.95076597232503</v>
      </c>
    </row>
    <row r="13" spans="1:10" ht="21.75" customHeight="1" x14ac:dyDescent="0.3">
      <c r="C13" s="69" t="s" vm="40">
        <v>194</v>
      </c>
      <c r="D13" s="186" vm="473">
        <v>32467368.120000005</v>
      </c>
      <c r="E13" s="176">
        <v>1.37</v>
      </c>
      <c r="F13" s="186" vm="234">
        <v>48256605.580000006</v>
      </c>
      <c r="G13" s="176">
        <v>2.27</v>
      </c>
      <c r="H13" s="181">
        <v>148.63109754274717</v>
      </c>
    </row>
    <row r="14" spans="1:10" ht="21.75" customHeight="1" x14ac:dyDescent="0.3">
      <c r="C14" s="69" t="s" vm="31">
        <v>158</v>
      </c>
      <c r="D14" s="186" vm="468">
        <v>5465651.2499999981</v>
      </c>
      <c r="E14" s="176">
        <v>0.23</v>
      </c>
      <c r="F14" s="186" vm="222">
        <v>4629936.8199999984</v>
      </c>
      <c r="G14" s="176">
        <v>0.22</v>
      </c>
      <c r="H14" s="181">
        <v>84.709700788172313</v>
      </c>
    </row>
    <row r="15" spans="1:10" ht="21.75" customHeight="1" x14ac:dyDescent="0.3">
      <c r="C15" s="69" t="s" vm="46">
        <v>162</v>
      </c>
      <c r="D15" s="186" vm="481">
        <v>138526864.92999998</v>
      </c>
      <c r="E15" s="176">
        <v>5.83</v>
      </c>
      <c r="F15" s="186" vm="230">
        <v>114620221.64</v>
      </c>
      <c r="G15" s="176">
        <v>5.38</v>
      </c>
      <c r="H15" s="181">
        <v>82.742233210806859</v>
      </c>
    </row>
    <row r="16" spans="1:10" ht="21.75" customHeight="1" x14ac:dyDescent="0.3">
      <c r="C16" s="69" t="s" vm="43">
        <v>176</v>
      </c>
      <c r="D16" s="186" vm="480">
        <v>190991880.6400001</v>
      </c>
      <c r="E16" s="176">
        <v>8.0399999999999991</v>
      </c>
      <c r="F16" s="186" vm="238">
        <v>180387089.5200001</v>
      </c>
      <c r="G16" s="176">
        <v>8.4700000000000006</v>
      </c>
      <c r="H16" s="181">
        <v>94.44751730572834</v>
      </c>
    </row>
    <row r="17" spans="3:8" ht="21.75" customHeight="1" x14ac:dyDescent="0.3">
      <c r="C17" s="69" t="s" vm="39">
        <v>143</v>
      </c>
      <c r="D17" s="186" vm="465">
        <v>556842508.96000004</v>
      </c>
      <c r="E17" s="176">
        <v>23.44</v>
      </c>
      <c r="F17" s="186" vm="251">
        <v>490241802.88999999</v>
      </c>
      <c r="G17" s="176">
        <v>23.02</v>
      </c>
      <c r="H17" s="181">
        <v>88.03957941458377</v>
      </c>
    </row>
    <row r="18" spans="3:8" ht="21.75" customHeight="1" x14ac:dyDescent="0.3">
      <c r="C18" s="69" t="s" vm="30">
        <v>146</v>
      </c>
      <c r="D18" s="186" vm="475">
        <v>55205.93</v>
      </c>
      <c r="E18" s="176">
        <v>0</v>
      </c>
      <c r="F18" s="186" vm="204">
        <v>8546.09</v>
      </c>
      <c r="G18" s="176">
        <v>0</v>
      </c>
      <c r="H18" s="181">
        <v>15.480384081927431</v>
      </c>
    </row>
    <row r="19" spans="3:8" ht="21.75" customHeight="1" x14ac:dyDescent="0.3">
      <c r="C19" s="69" t="s" vm="35">
        <v>151</v>
      </c>
      <c r="D19" s="186" vm="484">
        <v>-151845.08000000031</v>
      </c>
      <c r="E19" s="176">
        <v>-0.01</v>
      </c>
      <c r="F19" s="186" vm="206">
        <v>2651351.6199999996</v>
      </c>
      <c r="G19" s="176">
        <v>0.12</v>
      </c>
      <c r="H19" s="181" t="s">
        <v>60</v>
      </c>
    </row>
    <row r="20" spans="3:8" ht="21.75" customHeight="1" x14ac:dyDescent="0.3">
      <c r="C20" s="69" t="s" vm="33">
        <v>136</v>
      </c>
      <c r="D20" s="186" vm="462">
        <v>68044319.440000013</v>
      </c>
      <c r="E20" s="176">
        <v>2.86</v>
      </c>
      <c r="F20" s="186" vm="216">
        <v>66566777.86999999</v>
      </c>
      <c r="G20" s="176">
        <v>3.13</v>
      </c>
      <c r="H20" s="181">
        <v>97.828560000070425</v>
      </c>
    </row>
    <row r="21" spans="3:8" ht="21.75" customHeight="1" x14ac:dyDescent="0.3">
      <c r="C21" s="69" t="s" vm="38">
        <v>95</v>
      </c>
      <c r="D21" s="186" vm="474">
        <v>20022006.419999998</v>
      </c>
      <c r="E21" s="176">
        <v>0.84</v>
      </c>
      <c r="F21" s="186" vm="202">
        <v>18495356.460000001</v>
      </c>
      <c r="G21" s="176">
        <v>0.87</v>
      </c>
      <c r="H21" s="181">
        <v>92.375139993587126</v>
      </c>
    </row>
    <row r="22" spans="3:8" ht="21.75" customHeight="1" x14ac:dyDescent="0.3">
      <c r="C22" s="69" t="s" vm="29">
        <v>98</v>
      </c>
      <c r="D22" s="186" vm="482">
        <v>1182689.8199999998</v>
      </c>
      <c r="E22" s="176">
        <v>0.05</v>
      </c>
      <c r="F22" s="186" vm="212">
        <v>5377901.1299999999</v>
      </c>
      <c r="G22" s="176">
        <v>0.25</v>
      </c>
      <c r="H22" s="181">
        <v>454.71779997227009</v>
      </c>
    </row>
    <row r="23" spans="3:8" ht="21.75" customHeight="1" x14ac:dyDescent="0.3">
      <c r="C23" s="69" t="s" vm="45">
        <v>105</v>
      </c>
      <c r="D23" s="186" vm="469">
        <v>63228734.159999996</v>
      </c>
      <c r="E23" s="176">
        <v>2.66</v>
      </c>
      <c r="F23" s="186" vm="215">
        <v>9103941.3499999978</v>
      </c>
      <c r="G23" s="176">
        <v>0.43</v>
      </c>
      <c r="H23" s="181">
        <v>14.398424183160966</v>
      </c>
    </row>
    <row r="24" spans="3:8" ht="21.75" customHeight="1" x14ac:dyDescent="0.3">
      <c r="C24" s="69" t="s" vm="42">
        <v>107</v>
      </c>
      <c r="D24" s="186" vm="464">
        <v>35835.269999999997</v>
      </c>
      <c r="E24" s="176">
        <v>0</v>
      </c>
      <c r="F24" s="186" vm="223">
        <v>95083.41</v>
      </c>
      <c r="G24" s="176">
        <v>0</v>
      </c>
      <c r="H24" s="181">
        <v>265.33471074726106</v>
      </c>
    </row>
    <row r="25" spans="3:8" ht="21.75" customHeight="1" thickBot="1" x14ac:dyDescent="0.35">
      <c r="C25" s="87" t="s" vm="37">
        <v>112</v>
      </c>
      <c r="D25" s="192" vm="466">
        <v>10335789.279999997</v>
      </c>
      <c r="E25" s="177">
        <v>0.44</v>
      </c>
      <c r="F25" s="192" vm="242">
        <v>8363087.1899999995</v>
      </c>
      <c r="G25" s="177">
        <v>0.39</v>
      </c>
      <c r="H25" s="182">
        <v>80.913870856314531</v>
      </c>
    </row>
    <row r="26" spans="3:8" ht="21.75" customHeight="1" x14ac:dyDescent="0.3">
      <c r="C26" s="88" t="s" vm="166">
        <v>69</v>
      </c>
      <c r="D26" s="193" vm="486">
        <v>757284168.01000023</v>
      </c>
      <c r="E26" s="178">
        <v>31.88</v>
      </c>
      <c r="F26" s="193" vm="244">
        <v>668646770.00999999</v>
      </c>
      <c r="G26" s="178">
        <v>31.39</v>
      </c>
      <c r="H26" s="183">
        <v>88.295358368190563</v>
      </c>
    </row>
    <row r="27" spans="3:8" ht="21.75" customHeight="1" x14ac:dyDescent="0.3">
      <c r="C27" s="69" t="s" vm="149">
        <v>73</v>
      </c>
      <c r="D27" s="186" vm="467">
        <v>4571326</v>
      </c>
      <c r="E27" s="176">
        <v>0.19</v>
      </c>
      <c r="F27" s="186" vm="224">
        <v>4850486.9099999992</v>
      </c>
      <c r="G27" s="176">
        <v>0.23</v>
      </c>
      <c r="H27" s="181">
        <v>106.10678192716946</v>
      </c>
    </row>
    <row r="28" spans="3:8" ht="21.75" customHeight="1" x14ac:dyDescent="0.3">
      <c r="C28" s="69" t="s" vm="147">
        <v>77</v>
      </c>
      <c r="D28" s="186" vm="476">
        <v>13951358.48</v>
      </c>
      <c r="E28" s="176">
        <v>0.59</v>
      </c>
      <c r="F28" s="186" vm="208">
        <v>12178869.579999998</v>
      </c>
      <c r="G28" s="176">
        <v>0.56999999999999995</v>
      </c>
      <c r="H28" s="181">
        <v>87.29522359746575</v>
      </c>
    </row>
    <row r="29" spans="3:8" ht="21.75" customHeight="1" x14ac:dyDescent="0.3">
      <c r="C29" s="69" t="s" vm="145">
        <v>79</v>
      </c>
      <c r="D29" s="186" vm="461">
        <v>3067169.58</v>
      </c>
      <c r="E29" s="176">
        <v>0.13</v>
      </c>
      <c r="F29" s="186" vm="192">
        <v>3609082.45</v>
      </c>
      <c r="G29" s="176">
        <v>0.17</v>
      </c>
      <c r="H29" s="181">
        <v>117.66817438245458</v>
      </c>
    </row>
    <row r="30" spans="3:8" ht="21.75" customHeight="1" x14ac:dyDescent="0.3">
      <c r="C30" s="69" t="s" vm="144">
        <v>85</v>
      </c>
      <c r="D30" s="186" vm="483">
        <v>47748447.890000001</v>
      </c>
      <c r="E30" s="176">
        <v>2.0099999999999998</v>
      </c>
      <c r="F30" s="186" vm="231">
        <v>52512162.369999997</v>
      </c>
      <c r="G30" s="176">
        <v>2.4700000000000002</v>
      </c>
      <c r="H30" s="181">
        <v>109.97668969465637</v>
      </c>
    </row>
    <row r="31" spans="3:8" ht="21.75" customHeight="1" x14ac:dyDescent="0.3">
      <c r="C31" s="69" t="s" vm="141">
        <v>87</v>
      </c>
      <c r="D31" s="186" vm="463">
        <v>0</v>
      </c>
      <c r="E31" s="176">
        <v>0</v>
      </c>
      <c r="F31" s="186" vm="194">
        <v>0</v>
      </c>
      <c r="G31" s="176">
        <v>0</v>
      </c>
      <c r="H31" s="181" t="s">
        <v>60</v>
      </c>
    </row>
    <row r="32" spans="3:8" ht="21.75" customHeight="1" x14ac:dyDescent="0.3">
      <c r="C32" s="69" t="s" vm="140">
        <v>89</v>
      </c>
      <c r="D32" s="186" vm="485">
        <v>0</v>
      </c>
      <c r="E32" s="176">
        <v>0</v>
      </c>
      <c r="F32" s="186" vm="200">
        <v>0</v>
      </c>
      <c r="G32" s="176">
        <v>0</v>
      </c>
      <c r="H32" s="181" t="s">
        <v>60</v>
      </c>
    </row>
    <row r="33" spans="3:8" ht="21.75" customHeight="1" x14ac:dyDescent="0.3">
      <c r="C33" s="50" t="s" vm="36">
        <v>217</v>
      </c>
      <c r="D33" s="187" vm="477">
        <v>1548517815.1299999</v>
      </c>
      <c r="E33" s="179">
        <v>65.2</v>
      </c>
      <c r="F33" s="187" vm="189">
        <v>1388014396.0800002</v>
      </c>
      <c r="G33" s="179">
        <v>65.17</v>
      </c>
      <c r="H33" s="184">
        <v>89.635029220730971</v>
      </c>
    </row>
    <row r="34" spans="3:8" ht="21.75" customHeight="1" thickBot="1" x14ac:dyDescent="0.35">
      <c r="C34" s="50" t="s" vm="28">
        <v>218</v>
      </c>
      <c r="D34" s="187" vm="488">
        <v>826622469.96000004</v>
      </c>
      <c r="E34" s="179">
        <v>34.799999999999997</v>
      </c>
      <c r="F34" s="187" vm="196">
        <v>741797371.31999981</v>
      </c>
      <c r="G34" s="179">
        <v>34.83</v>
      </c>
      <c r="H34" s="184">
        <v>89.738350731730662</v>
      </c>
    </row>
    <row r="35" spans="3:8" ht="21.75" customHeight="1" x14ac:dyDescent="0.3">
      <c r="C35" s="89" t="s" vm="27">
        <v>219</v>
      </c>
      <c r="D35" s="188" vm="470">
        <v>2375140285.0900002</v>
      </c>
      <c r="E35" s="180">
        <v>100</v>
      </c>
      <c r="F35" s="188" vm="197">
        <v>2129811767.4000001</v>
      </c>
      <c r="G35" s="180">
        <v>100</v>
      </c>
      <c r="H35" s="185">
        <v>89.670988310456622</v>
      </c>
    </row>
    <row r="36" spans="3:8" x14ac:dyDescent="0.3">
      <c r="D36" s="90"/>
    </row>
    <row r="37" spans="3:8" x14ac:dyDescent="0.3">
      <c r="D37" s="90"/>
    </row>
    <row r="38" spans="3:8" x14ac:dyDescent="0.3">
      <c r="D38" s="90"/>
    </row>
    <row r="39" spans="3:8" x14ac:dyDescent="0.3">
      <c r="D39" s="90"/>
    </row>
    <row r="40" spans="3:8" x14ac:dyDescent="0.3">
      <c r="D40" s="90"/>
    </row>
    <row r="41" spans="3:8" x14ac:dyDescent="0.3">
      <c r="D41" s="90"/>
    </row>
    <row r="42" spans="3:8" x14ac:dyDescent="0.3">
      <c r="D42" s="90"/>
    </row>
    <row r="43" spans="3:8" x14ac:dyDescent="0.3">
      <c r="D43" s="90"/>
    </row>
    <row r="44" spans="3:8" x14ac:dyDescent="0.3">
      <c r="D44" s="90"/>
    </row>
    <row r="45" spans="3:8" x14ac:dyDescent="0.3">
      <c r="D45" s="90"/>
    </row>
    <row r="46" spans="3:8" x14ac:dyDescent="0.3">
      <c r="D46" s="90"/>
    </row>
    <row r="47" spans="3:8" x14ac:dyDescent="0.3">
      <c r="D47" s="90"/>
    </row>
    <row r="48" spans="3:8" x14ac:dyDescent="0.3">
      <c r="D48" s="90"/>
    </row>
    <row r="49" spans="4:4" x14ac:dyDescent="0.3">
      <c r="D49" s="90"/>
    </row>
    <row r="50" spans="4:4" x14ac:dyDescent="0.3">
      <c r="D50" s="90"/>
    </row>
    <row r="51" spans="4:4" x14ac:dyDescent="0.3">
      <c r="D51" s="90"/>
    </row>
    <row r="52" spans="4:4" x14ac:dyDescent="0.3">
      <c r="D52" s="90"/>
    </row>
    <row r="53" spans="4:4" x14ac:dyDescent="0.3">
      <c r="D53" s="90"/>
    </row>
    <row r="54" spans="4:4" x14ac:dyDescent="0.3">
      <c r="D54" s="90"/>
    </row>
    <row r="55" spans="4:4" x14ac:dyDescent="0.3">
      <c r="D55" s="90"/>
    </row>
    <row r="56" spans="4:4" x14ac:dyDescent="0.3">
      <c r="D56" s="90"/>
    </row>
    <row r="57" spans="4:4" x14ac:dyDescent="0.3">
      <c r="D57" s="90"/>
    </row>
    <row r="58" spans="4:4" x14ac:dyDescent="0.3">
      <c r="D58" s="90"/>
    </row>
    <row r="59" spans="4:4" x14ac:dyDescent="0.3">
      <c r="D59" s="90"/>
    </row>
    <row r="60" spans="4:4" x14ac:dyDescent="0.3">
      <c r="D60" s="90"/>
    </row>
    <row r="61" spans="4:4" x14ac:dyDescent="0.3">
      <c r="D61" s="90"/>
    </row>
    <row r="62" spans="4:4" x14ac:dyDescent="0.3">
      <c r="D62" s="90"/>
    </row>
    <row r="63" spans="4:4" x14ac:dyDescent="0.3">
      <c r="D63" s="90"/>
    </row>
    <row r="64" spans="4:4" x14ac:dyDescent="0.3">
      <c r="D64" s="90"/>
    </row>
    <row r="65" spans="4:4" x14ac:dyDescent="0.3">
      <c r="D65" s="90"/>
    </row>
    <row r="66" spans="4:4" x14ac:dyDescent="0.3">
      <c r="D66" s="90"/>
    </row>
    <row r="67" spans="4:4" x14ac:dyDescent="0.3">
      <c r="D67" s="90"/>
    </row>
    <row r="68" spans="4:4" x14ac:dyDescent="0.3">
      <c r="D68" s="90"/>
    </row>
    <row r="69" spans="4:4" x14ac:dyDescent="0.3">
      <c r="D69" s="90"/>
    </row>
    <row r="70" spans="4:4" x14ac:dyDescent="0.3">
      <c r="D70" s="90"/>
    </row>
    <row r="71" spans="4:4" x14ac:dyDescent="0.3">
      <c r="D71" s="90"/>
    </row>
    <row r="72" spans="4:4" x14ac:dyDescent="0.3">
      <c r="D72" s="90"/>
    </row>
    <row r="73" spans="4:4" x14ac:dyDescent="0.3">
      <c r="D73" s="90"/>
    </row>
    <row r="74" spans="4:4" x14ac:dyDescent="0.3">
      <c r="D74" s="90"/>
    </row>
    <row r="75" spans="4:4" x14ac:dyDescent="0.3">
      <c r="D75" s="90"/>
    </row>
    <row r="76" spans="4:4" x14ac:dyDescent="0.3">
      <c r="D76" s="90"/>
    </row>
    <row r="77" spans="4:4" x14ac:dyDescent="0.3">
      <c r="D77" s="90"/>
    </row>
    <row r="78" spans="4:4" x14ac:dyDescent="0.3">
      <c r="D78" s="90"/>
    </row>
    <row r="79" spans="4:4" x14ac:dyDescent="0.3">
      <c r="D79" s="90"/>
    </row>
    <row r="80" spans="4:4" x14ac:dyDescent="0.3">
      <c r="D80" s="90"/>
    </row>
    <row r="81" spans="4:4" x14ac:dyDescent="0.3">
      <c r="D81" s="90"/>
    </row>
    <row r="82" spans="4:4" x14ac:dyDescent="0.3">
      <c r="D82" s="90"/>
    </row>
    <row r="83" spans="4:4" x14ac:dyDescent="0.3">
      <c r="D83" s="90"/>
    </row>
    <row r="84" spans="4:4" x14ac:dyDescent="0.3">
      <c r="D84" s="90"/>
    </row>
    <row r="85" spans="4:4" x14ac:dyDescent="0.3">
      <c r="D85" s="90"/>
    </row>
    <row r="86" spans="4:4" x14ac:dyDescent="0.3">
      <c r="D86" s="90"/>
    </row>
    <row r="87" spans="4:4" x14ac:dyDescent="0.3">
      <c r="D87" s="90"/>
    </row>
    <row r="88" spans="4:4" x14ac:dyDescent="0.3">
      <c r="D88" s="90"/>
    </row>
    <row r="89" spans="4:4" x14ac:dyDescent="0.3">
      <c r="D89" s="90"/>
    </row>
    <row r="90" spans="4:4" x14ac:dyDescent="0.3">
      <c r="D90" s="90"/>
    </row>
    <row r="91" spans="4:4" x14ac:dyDescent="0.3">
      <c r="D91" s="90"/>
    </row>
    <row r="92" spans="4:4" x14ac:dyDescent="0.3">
      <c r="D92" s="90"/>
    </row>
    <row r="93" spans="4:4" x14ac:dyDescent="0.3">
      <c r="D93" s="90"/>
    </row>
    <row r="94" spans="4:4" x14ac:dyDescent="0.3">
      <c r="D94" s="90"/>
    </row>
    <row r="95" spans="4:4" x14ac:dyDescent="0.3">
      <c r="D95" s="90"/>
    </row>
    <row r="96" spans="4:4" x14ac:dyDescent="0.3">
      <c r="D96" s="90"/>
    </row>
    <row r="97" spans="4:4" x14ac:dyDescent="0.3">
      <c r="D97" s="90"/>
    </row>
    <row r="98" spans="4:4" x14ac:dyDescent="0.3">
      <c r="D98" s="90"/>
    </row>
    <row r="99" spans="4:4" x14ac:dyDescent="0.3">
      <c r="D99" s="90"/>
    </row>
    <row r="100" spans="4:4" x14ac:dyDescent="0.3">
      <c r="D100" s="90"/>
    </row>
    <row r="101" spans="4:4" x14ac:dyDescent="0.3">
      <c r="D101" s="90"/>
    </row>
    <row r="102" spans="4:4" x14ac:dyDescent="0.3">
      <c r="D102" s="90"/>
    </row>
    <row r="103" spans="4:4" x14ac:dyDescent="0.3">
      <c r="D103" s="90"/>
    </row>
    <row r="104" spans="4:4" x14ac:dyDescent="0.3">
      <c r="D104" s="90"/>
    </row>
    <row r="105" spans="4:4" x14ac:dyDescent="0.3">
      <c r="D105" s="90"/>
    </row>
    <row r="106" spans="4:4" x14ac:dyDescent="0.3">
      <c r="D106" s="90"/>
    </row>
    <row r="107" spans="4:4" x14ac:dyDescent="0.3">
      <c r="D107" s="90"/>
    </row>
    <row r="108" spans="4:4" x14ac:dyDescent="0.3">
      <c r="D108" s="90"/>
    </row>
    <row r="109" spans="4:4" x14ac:dyDescent="0.3">
      <c r="D109" s="90"/>
    </row>
    <row r="110" spans="4:4" x14ac:dyDescent="0.3">
      <c r="D110" s="90"/>
    </row>
    <row r="111" spans="4:4" x14ac:dyDescent="0.3">
      <c r="D111" s="90"/>
    </row>
    <row r="112" spans="4:4" x14ac:dyDescent="0.3">
      <c r="D112" s="90"/>
    </row>
    <row r="113" spans="4:4" x14ac:dyDescent="0.3">
      <c r="D113" s="90"/>
    </row>
    <row r="114" spans="4:4" x14ac:dyDescent="0.3">
      <c r="D114" s="90"/>
    </row>
    <row r="115" spans="4:4" x14ac:dyDescent="0.3">
      <c r="D115" s="90"/>
    </row>
    <row r="116" spans="4:4" x14ac:dyDescent="0.3">
      <c r="D116" s="90"/>
    </row>
    <row r="117" spans="4:4" x14ac:dyDescent="0.3">
      <c r="D117" s="90"/>
    </row>
    <row r="118" spans="4:4" x14ac:dyDescent="0.3">
      <c r="D118" s="90"/>
    </row>
    <row r="119" spans="4:4" x14ac:dyDescent="0.3">
      <c r="D119" s="90"/>
    </row>
    <row r="120" spans="4:4" x14ac:dyDescent="0.3">
      <c r="D120" s="90"/>
    </row>
    <row r="121" spans="4:4" x14ac:dyDescent="0.3">
      <c r="D121" s="90"/>
    </row>
    <row r="122" spans="4:4" x14ac:dyDescent="0.3">
      <c r="D122" s="90"/>
    </row>
    <row r="123" spans="4:4" x14ac:dyDescent="0.3">
      <c r="D123" s="90"/>
    </row>
    <row r="124" spans="4:4" x14ac:dyDescent="0.3">
      <c r="D124" s="90"/>
    </row>
    <row r="125" spans="4:4" x14ac:dyDescent="0.3">
      <c r="D125" s="90"/>
    </row>
    <row r="126" spans="4:4" x14ac:dyDescent="0.3">
      <c r="D126" s="90"/>
    </row>
    <row r="127" spans="4:4" x14ac:dyDescent="0.3">
      <c r="D127" s="90"/>
    </row>
    <row r="128" spans="4:4" x14ac:dyDescent="0.3">
      <c r="D128" s="90"/>
    </row>
    <row r="129" spans="4:4" x14ac:dyDescent="0.3">
      <c r="D129" s="90"/>
    </row>
    <row r="130" spans="4:4" x14ac:dyDescent="0.3">
      <c r="D130" s="90"/>
    </row>
    <row r="131" spans="4:4" x14ac:dyDescent="0.3">
      <c r="D131" s="90"/>
    </row>
  </sheetData>
  <mergeCells count="3">
    <mergeCell ref="B1:J1"/>
    <mergeCell ref="B5:B6"/>
    <mergeCell ref="C5:C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6" tint="0.39997558519241921"/>
    <pageSetUpPr fitToPage="1"/>
  </sheetPr>
  <dimension ref="A1:Q24"/>
  <sheetViews>
    <sheetView showGridLines="0" topLeftCell="D7" zoomScaleNormal="100" workbookViewId="0">
      <selection activeCell="A6" sqref="A6:E6"/>
    </sheetView>
  </sheetViews>
  <sheetFormatPr defaultColWidth="9.296875" defaultRowHeight="14.4" x14ac:dyDescent="0.3"/>
  <cols>
    <col min="1" max="1" width="5.296875" style="5" customWidth="1"/>
    <col min="2" max="2" width="48.296875" style="5" customWidth="1"/>
    <col min="3" max="3" width="19.296875" style="5" customWidth="1"/>
    <col min="4" max="4" width="12.59765625" style="5" bestFit="1" customWidth="1"/>
    <col min="5" max="5" width="19.296875" style="5" customWidth="1"/>
    <col min="6" max="6" width="10.59765625" style="5" bestFit="1" customWidth="1"/>
    <col min="7" max="7" width="15.69921875" style="5" bestFit="1" customWidth="1"/>
    <col min="8" max="8" width="15.296875" style="5" customWidth="1"/>
    <col min="9" max="9" width="10.59765625" style="5" bestFit="1" customWidth="1"/>
    <col min="10" max="10" width="15.296875" style="5" customWidth="1"/>
    <col min="11" max="11" width="10.59765625" style="5" bestFit="1" customWidth="1"/>
    <col min="12" max="12" width="15.69921875" style="5" bestFit="1" customWidth="1"/>
    <col min="13" max="16384" width="9.296875" style="5"/>
  </cols>
  <sheetData>
    <row r="1" spans="1:17" s="16" customFormat="1" ht="58.85" customHeight="1" x14ac:dyDescent="0.3">
      <c r="B1" s="353" t="s">
        <v>214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1:17" s="16" customFormat="1" ht="13.3" x14ac:dyDescent="0.3">
      <c r="A2" s="119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7" ht="36" customHeight="1" x14ac:dyDescent="0.3"/>
    <row r="4" spans="1:17" x14ac:dyDescent="0.3">
      <c r="F4" s="94"/>
    </row>
    <row r="5" spans="1:17" ht="7.5" customHeight="1" thickBot="1" x14ac:dyDescent="0.4"/>
    <row r="6" spans="1:17" s="56" customFormat="1" ht="14.95" customHeight="1" x14ac:dyDescent="0.3">
      <c r="B6" s="373" t="s">
        <v>31</v>
      </c>
      <c r="C6" s="371" t="s">
        <v>24</v>
      </c>
      <c r="D6" s="371"/>
      <c r="E6" s="371"/>
      <c r="F6" s="371"/>
      <c r="G6" s="371"/>
      <c r="H6" s="371" t="s">
        <v>28</v>
      </c>
      <c r="I6" s="371"/>
      <c r="J6" s="371"/>
      <c r="K6" s="371"/>
      <c r="L6" s="372"/>
    </row>
    <row r="7" spans="1:17" s="57" customFormat="1" ht="14.95" thickBot="1" x14ac:dyDescent="0.35">
      <c r="B7" s="374"/>
      <c r="C7" s="3" t="s">
        <v>58</v>
      </c>
      <c r="D7" s="3" t="s">
        <v>32</v>
      </c>
      <c r="E7" s="3" t="s">
        <v>59</v>
      </c>
      <c r="F7" s="3" t="s">
        <v>32</v>
      </c>
      <c r="G7" s="3" t="s">
        <v>57</v>
      </c>
      <c r="H7" s="3" t="s">
        <v>58</v>
      </c>
      <c r="I7" s="3" t="s">
        <v>32</v>
      </c>
      <c r="J7" s="3" t="s">
        <v>59</v>
      </c>
      <c r="K7" s="3" t="s">
        <v>32</v>
      </c>
      <c r="L7" s="4" t="s">
        <v>57</v>
      </c>
    </row>
    <row r="8" spans="1:17" s="58" customFormat="1" ht="4.8499999999999996" customHeight="1" x14ac:dyDescent="0.3"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17" ht="54" customHeight="1" x14ac:dyDescent="0.3">
      <c r="B9" s="7" t="s" vm="127">
        <v>139</v>
      </c>
      <c r="C9" s="194" vm="1047">
        <v>1523385917.6399999</v>
      </c>
      <c r="D9" s="197">
        <v>99.35</v>
      </c>
      <c r="E9" s="194" vm="1305">
        <v>1286138456.7799997</v>
      </c>
      <c r="F9" s="199">
        <v>99.23</v>
      </c>
      <c r="G9" s="204">
        <v>84.426306025754826</v>
      </c>
      <c r="H9" s="194" vm="758">
        <v>1007561</v>
      </c>
      <c r="I9" s="199">
        <v>98.36</v>
      </c>
      <c r="J9" s="194" vm="1145">
        <v>1023882</v>
      </c>
      <c r="K9" s="197">
        <v>98.38</v>
      </c>
      <c r="L9" s="201">
        <v>101.619852296784</v>
      </c>
    </row>
    <row r="10" spans="1:17" ht="54" customHeight="1" x14ac:dyDescent="0.3">
      <c r="B10" s="7" t="s" vm="67">
        <v>203</v>
      </c>
      <c r="C10" s="194" vm="892">
        <v>3411066.5100000012</v>
      </c>
      <c r="D10" s="197">
        <v>0.22</v>
      </c>
      <c r="E10" s="194" vm="1384">
        <v>3446626.3400000003</v>
      </c>
      <c r="F10" s="199">
        <v>0.27</v>
      </c>
      <c r="G10" s="204">
        <v>101.04248421705502</v>
      </c>
      <c r="H10" s="194" vm="1003">
        <v>4071</v>
      </c>
      <c r="I10" s="199">
        <v>0.4</v>
      </c>
      <c r="J10" s="194" vm="940">
        <v>4293</v>
      </c>
      <c r="K10" s="197">
        <v>0.41</v>
      </c>
      <c r="L10" s="201">
        <v>105.45320560058953</v>
      </c>
    </row>
    <row r="11" spans="1:17" ht="54" customHeight="1" x14ac:dyDescent="0.3">
      <c r="B11" s="7" t="s" vm="105">
        <v>144</v>
      </c>
      <c r="C11" s="194" vm="857">
        <v>581702.64999999991</v>
      </c>
      <c r="D11" s="197">
        <v>0.04</v>
      </c>
      <c r="E11" s="194" vm="1198">
        <v>680179.32000000007</v>
      </c>
      <c r="F11" s="199">
        <v>0.05</v>
      </c>
      <c r="G11" s="204">
        <v>116.92903926086638</v>
      </c>
      <c r="H11" s="194" vm="738">
        <v>88</v>
      </c>
      <c r="I11" s="199">
        <v>0.01</v>
      </c>
      <c r="J11" s="194" vm="837">
        <v>100</v>
      </c>
      <c r="K11" s="197">
        <v>0.01</v>
      </c>
      <c r="L11" s="201">
        <v>113.63636363636364</v>
      </c>
    </row>
    <row r="12" spans="1:17" ht="54" customHeight="1" x14ac:dyDescent="0.3">
      <c r="B12" s="7" t="s" vm="79">
        <v>149</v>
      </c>
      <c r="C12" s="194" vm="1288">
        <v>5928871.6600000001</v>
      </c>
      <c r="D12" s="197">
        <v>0.39</v>
      </c>
      <c r="E12" s="194" vm="1470">
        <v>5894733.9500000002</v>
      </c>
      <c r="F12" s="199">
        <v>0.45</v>
      </c>
      <c r="G12" s="204">
        <v>99.424212363537663</v>
      </c>
      <c r="H12" s="194" vm="505">
        <v>12645</v>
      </c>
      <c r="I12" s="199">
        <v>1.23</v>
      </c>
      <c r="J12" s="194" vm="1373">
        <v>12460</v>
      </c>
      <c r="K12" s="197">
        <v>1.2</v>
      </c>
      <c r="L12" s="201">
        <v>98.536971134835909</v>
      </c>
    </row>
    <row r="13" spans="1:17" ht="8.4499999999999993" customHeight="1" x14ac:dyDescent="0.3">
      <c r="B13" s="90"/>
      <c r="C13" s="195"/>
      <c r="D13" s="197"/>
      <c r="E13" s="195"/>
      <c r="F13" s="199"/>
      <c r="G13" s="205"/>
      <c r="H13" s="195"/>
      <c r="I13" s="199"/>
      <c r="J13" s="195"/>
      <c r="K13" s="197"/>
      <c r="L13" s="202"/>
    </row>
    <row r="14" spans="1:17" ht="27.55" customHeight="1" x14ac:dyDescent="0.3">
      <c r="B14" s="6" t="s">
        <v>33</v>
      </c>
      <c r="C14" s="196">
        <v>1533307558.46</v>
      </c>
      <c r="D14" s="198">
        <v>100</v>
      </c>
      <c r="E14" s="196">
        <v>1296159996.3899996</v>
      </c>
      <c r="F14" s="200">
        <v>100</v>
      </c>
      <c r="G14" s="206">
        <v>84.53359466197486</v>
      </c>
      <c r="H14" s="196">
        <v>1024365</v>
      </c>
      <c r="I14" s="200">
        <v>100.00000000000001</v>
      </c>
      <c r="J14" s="196">
        <v>1040735</v>
      </c>
      <c r="K14" s="198">
        <v>100</v>
      </c>
      <c r="L14" s="203">
        <v>101.5980631903667</v>
      </c>
    </row>
    <row r="15" spans="1:17" x14ac:dyDescent="0.3">
      <c r="B15" s="90"/>
      <c r="C15" s="90"/>
      <c r="D15" s="90"/>
      <c r="E15" s="90"/>
      <c r="F15" s="90"/>
      <c r="G15" s="90"/>
      <c r="H15" s="90"/>
    </row>
    <row r="16" spans="1:17" x14ac:dyDescent="0.3">
      <c r="B16" s="90"/>
      <c r="C16" s="90"/>
      <c r="D16" s="90"/>
      <c r="E16" s="90"/>
      <c r="F16" s="90"/>
      <c r="G16" s="90"/>
      <c r="H16" s="90"/>
    </row>
    <row r="17" spans="2:8" x14ac:dyDescent="0.3">
      <c r="B17" s="90"/>
      <c r="C17" s="90"/>
      <c r="D17" s="90"/>
      <c r="E17" s="90"/>
      <c r="F17" s="90"/>
      <c r="G17" s="90"/>
      <c r="H17" s="90"/>
    </row>
    <row r="18" spans="2:8" x14ac:dyDescent="0.3">
      <c r="B18" s="90"/>
      <c r="C18" s="90"/>
      <c r="D18" s="90"/>
      <c r="E18" s="90"/>
      <c r="F18" s="90"/>
      <c r="G18" s="90"/>
      <c r="H18" s="90"/>
    </row>
    <row r="19" spans="2:8" x14ac:dyDescent="0.3">
      <c r="B19" s="90"/>
      <c r="C19" s="90"/>
      <c r="D19" s="90"/>
      <c r="E19" s="90"/>
      <c r="F19" s="90"/>
      <c r="G19" s="90"/>
      <c r="H19" s="90"/>
    </row>
    <row r="20" spans="2:8" x14ac:dyDescent="0.3">
      <c r="B20" s="90"/>
      <c r="C20" s="90"/>
      <c r="D20" s="90"/>
      <c r="E20" s="90"/>
      <c r="F20" s="90"/>
      <c r="G20" s="90"/>
      <c r="H20" s="90"/>
    </row>
    <row r="21" spans="2:8" x14ac:dyDescent="0.3">
      <c r="B21" s="90"/>
      <c r="C21" s="90"/>
      <c r="D21" s="90"/>
      <c r="E21" s="90"/>
      <c r="F21" s="90"/>
      <c r="G21" s="90"/>
      <c r="H21" s="90"/>
    </row>
    <row r="22" spans="2:8" x14ac:dyDescent="0.3">
      <c r="B22" s="90"/>
      <c r="C22" s="90"/>
      <c r="D22" s="90"/>
      <c r="E22" s="90"/>
      <c r="F22" s="90"/>
      <c r="G22" s="90"/>
      <c r="H22" s="90"/>
    </row>
    <row r="23" spans="2:8" x14ac:dyDescent="0.3">
      <c r="B23" s="90"/>
      <c r="C23" s="90"/>
      <c r="D23" s="90"/>
      <c r="E23" s="90"/>
      <c r="F23" s="90"/>
      <c r="G23" s="90"/>
      <c r="H23" s="90"/>
    </row>
    <row r="24" spans="2:8" x14ac:dyDescent="0.3">
      <c r="B24" s="90"/>
      <c r="C24" s="90"/>
      <c r="D24" s="90"/>
      <c r="E24" s="90"/>
      <c r="F24" s="90"/>
      <c r="G24" s="90"/>
      <c r="H24" s="90"/>
    </row>
  </sheetData>
  <mergeCells count="4">
    <mergeCell ref="B1:L1"/>
    <mergeCell ref="H6:L6"/>
    <mergeCell ref="B6:B7"/>
    <mergeCell ref="C6:G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6" tint="0.39997558519241921"/>
    <pageSetUpPr fitToPage="1"/>
  </sheetPr>
  <dimension ref="A1:Q24"/>
  <sheetViews>
    <sheetView showGridLines="0" zoomScaleNormal="100" workbookViewId="0">
      <selection activeCell="A6" sqref="A6:E6"/>
    </sheetView>
  </sheetViews>
  <sheetFormatPr defaultColWidth="9.296875" defaultRowHeight="14.4" x14ac:dyDescent="0.3"/>
  <cols>
    <col min="1" max="1" width="5.296875" style="5" customWidth="1"/>
    <col min="2" max="2" width="57.296875" style="5" customWidth="1"/>
    <col min="3" max="4" width="19.296875" style="5" customWidth="1"/>
    <col min="5" max="5" width="15.69921875" style="64" bestFit="1" customWidth="1"/>
    <col min="6" max="7" width="15.296875" style="5" customWidth="1"/>
    <col min="8" max="8" width="11.296875" style="5" bestFit="1" customWidth="1"/>
    <col min="9" max="16384" width="9.296875" style="5"/>
  </cols>
  <sheetData>
    <row r="1" spans="1:17" s="16" customFormat="1" ht="58.85" customHeight="1" x14ac:dyDescent="0.3">
      <c r="B1" s="375" t="s">
        <v>213</v>
      </c>
      <c r="C1" s="375"/>
      <c r="D1" s="375"/>
      <c r="E1" s="375"/>
      <c r="F1" s="375"/>
      <c r="G1" s="375"/>
      <c r="H1" s="375"/>
    </row>
    <row r="2" spans="1:17" s="16" customFormat="1" ht="13.3" x14ac:dyDescent="0.3">
      <c r="A2" s="119"/>
      <c r="B2" s="91"/>
      <c r="C2" s="91"/>
      <c r="D2" s="91"/>
      <c r="E2" s="91"/>
      <c r="F2" s="91"/>
      <c r="G2" s="91"/>
      <c r="H2" s="91"/>
    </row>
    <row r="3" spans="1:17" ht="36" customHeight="1" x14ac:dyDescent="0.3"/>
    <row r="5" spans="1:17" ht="7.5" customHeight="1" thickBot="1" x14ac:dyDescent="0.4"/>
    <row r="6" spans="1:17" s="56" customFormat="1" ht="14.95" customHeight="1" x14ac:dyDescent="0.3">
      <c r="B6" s="373" t="s">
        <v>31</v>
      </c>
      <c r="C6" s="371" t="s">
        <v>30</v>
      </c>
      <c r="D6" s="371"/>
      <c r="E6" s="371"/>
      <c r="F6" s="371" t="s">
        <v>29</v>
      </c>
      <c r="G6" s="371"/>
      <c r="H6" s="372"/>
    </row>
    <row r="7" spans="1:17" s="57" customFormat="1" ht="14.95" thickBot="1" x14ac:dyDescent="0.35">
      <c r="B7" s="374"/>
      <c r="C7" s="3" t="s">
        <v>58</v>
      </c>
      <c r="D7" s="3" t="s">
        <v>59</v>
      </c>
      <c r="E7" s="22" t="s">
        <v>57</v>
      </c>
      <c r="F7" s="3" t="s">
        <v>58</v>
      </c>
      <c r="G7" s="3" t="s">
        <v>59</v>
      </c>
      <c r="H7" s="4" t="s">
        <v>57</v>
      </c>
    </row>
    <row r="8" spans="1:17" s="58" customFormat="1" ht="8.4499999999999993" customHeight="1" x14ac:dyDescent="0.3">
      <c r="C8" s="57"/>
      <c r="D8" s="57"/>
      <c r="E8" s="59"/>
      <c r="F8" s="214"/>
      <c r="G8" s="57"/>
      <c r="H8" s="57"/>
      <c r="I8" s="57"/>
      <c r="J8" s="57"/>
      <c r="K8" s="71"/>
      <c r="L8" s="57"/>
      <c r="M8" s="57"/>
    </row>
    <row r="9" spans="1:17" s="16" customFormat="1" ht="37.549999999999997" customHeight="1" x14ac:dyDescent="0.3">
      <c r="B9" s="8" t="s" vm="127">
        <v>139</v>
      </c>
      <c r="C9" s="207" vm="710">
        <v>548055137.73000002</v>
      </c>
      <c r="D9" s="207" vm="1110">
        <v>482320780.58000004</v>
      </c>
      <c r="E9" s="212">
        <v>88.005886155494068</v>
      </c>
      <c r="F9" s="207" vm="591">
        <v>38920</v>
      </c>
      <c r="G9" s="207" vm="816">
        <v>36627</v>
      </c>
      <c r="H9" s="215">
        <v>94.10842754367934</v>
      </c>
    </row>
    <row r="10" spans="1:17" s="16" customFormat="1" ht="37.549999999999997" customHeight="1" x14ac:dyDescent="0.3">
      <c r="B10" s="8" t="s" vm="67">
        <v>203</v>
      </c>
      <c r="C10" s="207" vm="1583">
        <v>232744.97999999998</v>
      </c>
      <c r="D10" s="207" vm="1264">
        <v>194934.31</v>
      </c>
      <c r="E10" s="212">
        <v>83.754463791227636</v>
      </c>
      <c r="F10" s="207" vm="1582">
        <v>17</v>
      </c>
      <c r="G10" s="207" vm="843">
        <v>23</v>
      </c>
      <c r="H10" s="215">
        <v>135.29411764705884</v>
      </c>
    </row>
    <row r="11" spans="1:17" s="16" customFormat="1" ht="37.549999999999997" customHeight="1" x14ac:dyDescent="0.3">
      <c r="B11" s="8" t="s" vm="105">
        <v>144</v>
      </c>
      <c r="C11" s="207" vm="1630">
        <v>54879.58</v>
      </c>
      <c r="D11" s="207" vm="1631">
        <v>0</v>
      </c>
      <c r="E11" s="210" t="s">
        <v>60</v>
      </c>
      <c r="F11" s="207" vm="1632">
        <v>3</v>
      </c>
      <c r="G11" s="207" vm="1023">
        <v>0</v>
      </c>
      <c r="H11" s="215" t="s">
        <v>60</v>
      </c>
    </row>
    <row r="12" spans="1:17" s="16" customFormat="1" ht="37.549999999999997" customHeight="1" x14ac:dyDescent="0.3">
      <c r="B12" s="8" t="s" vm="79">
        <v>149</v>
      </c>
      <c r="C12" s="207" vm="647">
        <v>770469.46</v>
      </c>
      <c r="D12" s="207" vm="548">
        <v>79594.14</v>
      </c>
      <c r="E12" s="212">
        <v>10.330602850890418</v>
      </c>
      <c r="F12" s="207" vm="730">
        <v>2</v>
      </c>
      <c r="G12" s="207" vm="808">
        <v>5</v>
      </c>
      <c r="H12" s="215">
        <v>250</v>
      </c>
    </row>
    <row r="13" spans="1:17" s="58" customFormat="1" ht="3.05" customHeight="1" thickBot="1" x14ac:dyDescent="0.35">
      <c r="B13" s="72"/>
      <c r="C13" s="208"/>
      <c r="D13" s="208"/>
      <c r="E13" s="213" t="s">
        <v>60</v>
      </c>
      <c r="F13" s="208"/>
      <c r="G13" s="208"/>
      <c r="H13" s="217" t="s">
        <v>60</v>
      </c>
      <c r="I13" s="73"/>
      <c r="J13" s="73"/>
      <c r="K13" s="73"/>
      <c r="L13" s="73"/>
      <c r="M13" s="57"/>
      <c r="N13" s="57"/>
      <c r="O13" s="57"/>
      <c r="P13" s="57"/>
      <c r="Q13" s="57"/>
    </row>
    <row r="14" spans="1:17" ht="37.700000000000003" customHeight="1" thickBot="1" x14ac:dyDescent="0.35">
      <c r="B14" s="20" t="s">
        <v>33</v>
      </c>
      <c r="C14" s="209">
        <v>549113231.75000012</v>
      </c>
      <c r="D14" s="209">
        <v>482595309.03000003</v>
      </c>
      <c r="E14" s="211">
        <v>87.88630124464305</v>
      </c>
      <c r="F14" s="209">
        <v>38942</v>
      </c>
      <c r="G14" s="209">
        <v>36655</v>
      </c>
      <c r="H14" s="216">
        <v>94.127163473884238</v>
      </c>
    </row>
    <row r="15" spans="1:17" x14ac:dyDescent="0.3">
      <c r="B15" s="90"/>
      <c r="C15" s="90"/>
      <c r="D15" s="90"/>
      <c r="E15" s="75"/>
      <c r="F15" s="90"/>
    </row>
    <row r="16" spans="1:17" x14ac:dyDescent="0.3">
      <c r="B16" s="90"/>
      <c r="C16" s="90"/>
      <c r="D16" s="90"/>
      <c r="E16" s="75"/>
      <c r="F16" s="90"/>
    </row>
    <row r="17" spans="2:6" x14ac:dyDescent="0.3">
      <c r="B17" s="90"/>
      <c r="C17" s="90"/>
      <c r="D17" s="90"/>
      <c r="E17" s="75"/>
      <c r="F17" s="90"/>
    </row>
    <row r="18" spans="2:6" x14ac:dyDescent="0.3">
      <c r="B18" s="90"/>
      <c r="C18" s="90"/>
      <c r="D18" s="90"/>
      <c r="E18" s="75"/>
      <c r="F18" s="90"/>
    </row>
    <row r="19" spans="2:6" x14ac:dyDescent="0.3">
      <c r="B19" s="90"/>
      <c r="C19" s="90"/>
      <c r="D19" s="90"/>
      <c r="E19" s="75"/>
      <c r="F19" s="90"/>
    </row>
    <row r="20" spans="2:6" x14ac:dyDescent="0.3">
      <c r="B20" s="90"/>
      <c r="C20" s="90"/>
      <c r="D20" s="90"/>
      <c r="E20" s="75"/>
      <c r="F20" s="90"/>
    </row>
    <row r="21" spans="2:6" x14ac:dyDescent="0.3">
      <c r="B21" s="90"/>
      <c r="C21" s="90"/>
      <c r="D21" s="90"/>
      <c r="E21" s="75"/>
      <c r="F21" s="90"/>
    </row>
    <row r="22" spans="2:6" x14ac:dyDescent="0.3">
      <c r="B22" s="90"/>
      <c r="C22" s="90"/>
      <c r="D22" s="90"/>
      <c r="E22" s="75"/>
      <c r="F22" s="90"/>
    </row>
    <row r="23" spans="2:6" x14ac:dyDescent="0.3">
      <c r="B23" s="90"/>
      <c r="C23" s="90"/>
      <c r="D23" s="90"/>
      <c r="E23" s="75"/>
      <c r="F23" s="90"/>
    </row>
    <row r="24" spans="2:6" x14ac:dyDescent="0.3">
      <c r="B24" s="90"/>
      <c r="C24" s="90"/>
      <c r="D24" s="90"/>
      <c r="E24" s="75"/>
      <c r="F24" s="90"/>
    </row>
  </sheetData>
  <mergeCells count="4">
    <mergeCell ref="B6:B7"/>
    <mergeCell ref="C6:E6"/>
    <mergeCell ref="F6:H6"/>
    <mergeCell ref="B1:H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C o u n t I n S a n d b o x " > < C u s t o m C o n t e n t > < ! [ C D A T A [ 2 ] ] > < / C u s t o m C o n t e n t > < / G e m i n i > 
</file>

<file path=customXml/item11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c a d 2 a 5 4 c - 3 5 1 2 - 4 a 3 a - 8 e e 3 - 9 9 0 7 c e 9 6 b 9 0 6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 U e s t a l o s t   p o d a t a k a < / S l i c e r S h e e t N a m e > < S A H o s t H a s h > 1 6 7 6 4 9 1 4 4 3 < / S A H o s t H a s h > < G e m i n i F i e l d L i s t V i s i b l e > T r u e < / G e m i n i F i e l d L i s t V i s i b l e > < / S e t t i n g s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X M L _ 3 5 1 d 1 d 8 5 - 2 1 c e - 4 a 4 9 - 9 5 1 d - a 5 d 6 f f 5 5 f 7 e c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> < i t e m > < k e y > < s t r i n g > N a z i v D r u s t v a < / s t r i n g > < / k e y > < v a l u e > < s t r i n g > T e x t < / s t r i n g > < / v a l u e > < / i t e m > < i t e m > < k e y > < s t r i n g > I D D r u s t v o < / s t r i n g > < / k e y > < v a l u e > < s t r i n g > G e n e r a l < / s t r i n g > < / v a l u e > < / i t e m > < i t e m > < k e y > < s t r i n g > C l a n s t v o H U O < / s t r i n g > < / k e y > < v a l u e > < s t r i n g > B o o l e a n < / s t r i n g > < / v a l u e > < / i t e m > < i t e m > < k e y > < s t r i n g > A d d   C o l u m n < / s t r i n g > < / k e y > < v a l u e > < s t r i n g > T e x t < / s t r i n g > < / v a l u e > < / i t e m > < / C o l u m n F o r m a t > < C o l u m n A c c u r a c y > < i t e m > < k e y > < s t r i n g > N a z i v D r u s t v a < / s t r i n g > < / k e y > < v a l u e > < i n t > 0 < / i n t > < / v a l u e > < / i t e m > < i t e m > < k e y > < s t r i n g > I D D r u s t v o < / s t r i n g > < / k e y > < v a l u e > < i n t > 0 < / i n t > < / v a l u e > < / i t e m > < i t e m > < k e y > < s t r i n g > C l a n s t v o H U O < / s t r i n g > < / k e y > < v a l u e > < i n t > 0 < / i n t > < / v a l u e > < / i t e m > < i t e m > < k e y > < s t r i n g > A d d   C o l u m n < / s t r i n g > < / k e y > < v a l u e > < i n t > 0 < / i n t > < / v a l u e > < / i t e m > < / C o l u m n A c c u r a c y > < C o l u m n C u r r e n c y S y m b o l > < i t e m > < k e y > < s t r i n g > N a z i v D r u s t v a < / s t r i n g > < / k e y > < v a l u e > < s t r i n g > k n < / s t r i n g > < / v a l u e > < / i t e m > < i t e m > < k e y > < s t r i n g > I D D r u s t v o < / s t r i n g > < / k e y > < v a l u e > < s t r i n g > k n < / s t r i n g > < / v a l u e > < / i t e m > < i t e m > < k e y > < s t r i n g > C l a n s t v o H U O < / s t r i n g > < / k e y > < v a l u e > < s t r i n g > k n < / s t r i n g > < / v a l u e > < / i t e m > < i t e m > < k e y > < s t r i n g > A d d   C o l u m n < / s t r i n g > < / k e y > < v a l u e > < s t r i n g > k n < / s t r i n g > < / v a l u e > < / i t e m > < / C o l u m n C u r r e n c y S y m b o l > < C o l u m n P o s i t i v e P a t t e r n > < i t e m > < k e y > < s t r i n g > N a z i v D r u s t v a < / s t r i n g > < / k e y > < v a l u e > < i n t > 3 < / i n t > < / v a l u e > < / i t e m > < i t e m > < k e y > < s t r i n g > I D D r u s t v o < / s t r i n g > < / k e y > < v a l u e > < i n t > 3 < / i n t > < / v a l u e > < / i t e m > < i t e m > < k e y > < s t r i n g > C l a n s t v o H U O < / s t r i n g > < / k e y > < v a l u e > < i n t > 3 < / i n t > < / v a l u e > < / i t e m > < i t e m > < k e y > < s t r i n g > A d d   C o l u m n < / s t r i n g > < / k e y > < v a l u e > < i n t > 3 < / i n t > < / v a l u e > < / i t e m > < / C o l u m n P o s i t i v e P a t t e r n > < C o l u m n N e g a t i v e P a t t e r n > < i t e m > < k e y > < s t r i n g > N a z i v D r u s t v a < / s t r i n g > < / k e y > < v a l u e > < i n t > 8 < / i n t > < / v a l u e > < / i t e m > < i t e m > < k e y > < s t r i n g > I D D r u s t v o < / s t r i n g > < / k e y > < v a l u e > < i n t > 8 < / i n t > < / v a l u e > < / i t e m > < i t e m > < k e y > < s t r i n g > C l a n s t v o H U O < / s t r i n g > < / k e y > < v a l u e > < i n t > 8 < / i n t > < / v a l u e > < / i t e m > < i t e m > < k e y > < s t r i n g > A d d   C o l u m n < / s t r i n g > < / k e y > < v a l u e > < i n t > 8 < / i n t > < / v a l u e > < / i t e m > < / C o l u m n N e g a t i v e P a t t e r n > < C o l u m n W i d t h s > < i t e m > < k e y > < s t r i n g > N a z i v D r u s t v a < / s t r i n g > < / k e y > < v a l u e > < i n t > 3 3 9 < / i n t > < / v a l u e > < / i t e m > < i t e m > < k e y > < s t r i n g > I D D r u s t v o < / s t r i n g > < / k e y > < v a l u e > < i n t > 9 4 < / i n t > < / v a l u e > < / i t e m > < i t e m > < k e y > < s t r i n g > C l a n s t v o H U O < / s t r i n g > < / k e y > < v a l u e > < i n t > 1 1 4 < / i n t > < / v a l u e > < / i t e m > < i t e m > < k e y > < s t r i n g > A d d   C o l u m n < / s t r i n g > < / k e y > < v a l u e > < i n t > 1 1 3 < / i n t > < / v a l u e > < / i t e m > < / C o l u m n W i d t h s > < C o l u m n D i s p l a y I n d e x > < i t e m > < k e y > < s t r i n g > N a z i v D r u s t v a < / s t r i n g > < / k e y > < v a l u e > < i n t > 0 < / i n t > < / v a l u e > < / i t e m > < i t e m > < k e y > < s t r i n g > I D D r u s t v o < / s t r i n g > < / k e y > < v a l u e > < i n t > 1 < / i n t > < / v a l u e > < / i t e m > < i t e m > < k e y > < s t r i n g > C l a n s t v o H U O < / s t r i n g > < / k e y > < v a l u e > < i n t > 2 < / i n t > < / v a l u e > < / i t e m > < i t e m > < k e y > < s t r i n g > A d d   C o l u m n < / s t r i n g > < / k e y > < v a l u e > < i n t > 3 < / i n t > < / v a l u e > < / i t e m > < / C o l u m n D i s p l a y I n d e x > < C o l u m n F r o z e n   / > < C o l u m n H i d d e n   / > < C o l u m n C h e c k e d   / > < C o l u m n F i l t e r   / > < S e l e c t i o n F i l t e r   / > < F i l t e r P a r a m e t e r s   / > < S o r t B y C o l u m n > N a z i v D r u s t v a < / S o r t B y C o l u m n > < I s S o r t D e s c e n d i n g > f a l s e < / I s S o r t D e s c e n d i n g > < / T a b l e W i d g e t G r i d S e r i a l i z a t i o n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C l i e n t W i n d o w X M L " > < C u s t o m C o n t e n t > < ! [ C D A T A [ 3 5 1 d 1 d 8 5 - 2 1 c e - 4 a 4 9 - 9 5 1 d - a 5 d 6 f f 5 5 f 7 e c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X M L _ e 0 c 5 e f e 4 - 3 0 3 8 - 4 d 3 9 - a 8 c 4 - 6 4 5 c b 8 9 5 5 f 2 5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> < i t e m > < k e y > < s t r i n g > R e d n i B r o j U c e s t a l o s t i P o d a t k a < / s t r i n g > < / k e y > < v a l u e > < s t r i n g > G e n e r a l < / s t r i n g > < / v a l u e > < / i t e m > < i t e m > < k e y > < s t r i n g > I D U c e s t a l o s t i P o d a t k a < / s t r i n g > < / k e y > < v a l u e > < s t r i n g > G e n e r a l < / s t r i n g > < / v a l u e > < / i t e m > < i t e m > < k e y > < s t r i n g > U c e s t a l o s t P o d a t k a < / s t r i n g > < / k e y > < v a l u e > < s t r i n g > T e x t < / s t r i n g > < / v a l u e > < / i t e m > < i t e m > < k e y > < s t r i n g > A d d   C o l u m n < / s t r i n g > < / k e y > < v a l u e > < s t r i n g > T e x t < / s t r i n g > < / v a l u e > < / i t e m > < / C o l u m n F o r m a t > < C o l u m n A c c u r a c y > < i t e m > < k e y > < s t r i n g > R e d n i B r o j U c e s t a l o s t i P o d a t k a < / s t r i n g > < / k e y > < v a l u e > < i n t > 0 < / i n t > < / v a l u e > < / i t e m > < i t e m > < k e y > < s t r i n g > I D U c e s t a l o s t i P o d a t k a < / s t r i n g > < / k e y > < v a l u e > < i n t > 0 < / i n t > < / v a l u e > < / i t e m > < i t e m > < k e y > < s t r i n g > U c e s t a l o s t P o d a t k a < / s t r i n g > < / k e y > < v a l u e > < i n t > 0 < / i n t > < / v a l u e > < / i t e m > < i t e m > < k e y > < s t r i n g > A d d   C o l u m n < / s t r i n g > < / k e y > < v a l u e > < i n t > 0 < / i n t > < / v a l u e > < / i t e m > < / C o l u m n A c c u r a c y > < C o l u m n C u r r e n c y S y m b o l > < i t e m > < k e y > < s t r i n g > R e d n i B r o j U c e s t a l o s t i P o d a t k a < / s t r i n g > < / k e y > < v a l u e > < s t r i n g > k n < / s t r i n g > < / v a l u e > < / i t e m > < i t e m > < k e y > < s t r i n g > I D U c e s t a l o s t i P o d a t k a < / s t r i n g > < / k e y > < v a l u e > < s t r i n g > k n < / s t r i n g > < / v a l u e > < / i t e m > < i t e m > < k e y > < s t r i n g > U c e s t a l o s t P o d a t k a < / s t r i n g > < / k e y > < v a l u e > < s t r i n g > k n < / s t r i n g > < / v a l u e > < / i t e m > < i t e m > < k e y > < s t r i n g > A d d   C o l u m n < / s t r i n g > < / k e y > < v a l u e > < s t r i n g > k n < / s t r i n g > < / v a l u e > < / i t e m > < / C o l u m n C u r r e n c y S y m b o l > < C o l u m n P o s i t i v e P a t t e r n > < i t e m > < k e y > < s t r i n g > R e d n i B r o j U c e s t a l o s t i P o d a t k a < / s t r i n g > < / k e y > < v a l u e > < i n t > 3 < / i n t > < / v a l u e > < / i t e m > < i t e m > < k e y > < s t r i n g > I D U c e s t a l o s t i P o d a t k a < / s t r i n g > < / k e y > < v a l u e > < i n t > 3 < / i n t > < / v a l u e > < / i t e m > < i t e m > < k e y > < s t r i n g > U c e s t a l o s t P o d a t k a < / s t r i n g > < / k e y > < v a l u e > < i n t > 3 < / i n t > < / v a l u e > < / i t e m > < i t e m > < k e y > < s t r i n g > A d d   C o l u m n < / s t r i n g > < / k e y > < v a l u e > < i n t > 3 < / i n t > < / v a l u e > < / i t e m > < / C o l u m n P o s i t i v e P a t t e r n > < C o l u m n N e g a t i v e P a t t e r n > < i t e m > < k e y > < s t r i n g > R e d n i B r o j U c e s t a l o s t i P o d a t k a < / s t r i n g > < / k e y > < v a l u e > < i n t > 8 < / i n t > < / v a l u e > < / i t e m > < i t e m > < k e y > < s t r i n g > I D U c e s t a l o s t i P o d a t k a < / s t r i n g > < / k e y > < v a l u e > < i n t > 8 < / i n t > < / v a l u e > < / i t e m > < i t e m > < k e y > < s t r i n g > U c e s t a l o s t P o d a t k a < / s t r i n g > < / k e y > < v a l u e > < i n t > 8 < / i n t > < / v a l u e > < / i t e m > < i t e m > < k e y > < s t r i n g > A d d   C o l u m n < / s t r i n g > < / k e y > < v a l u e > < i n t > 8 < / i n t > < / v a l u e > < / i t e m > < / C o l u m n N e g a t i v e P a t t e r n > < C o l u m n W i d t h s > < i t e m > < k e y > < s t r i n g > R e d n i B r o j U c e s t a l o s t i P o d a t k a < / s t r i n g > < / k e y > < v a l u e > < i n t > 2 1 1 < / i n t > < / v a l u e > < / i t e m > < i t e m > < k e y > < s t r i n g > I D U c e s t a l o s t i P o d a t k a < / s t r i n g > < / k e y > < v a l u e > < i n t > 1 6 3 < / i n t > < / v a l u e > < / i t e m > < i t e m > < k e y > < s t r i n g > U c e s t a l o s t P o d a t k a < / s t r i n g > < / k e y > < v a l u e > < i n t > 1 4 7 < / i n t > < / v a l u e > < / i t e m > < i t e m > < k e y > < s t r i n g > A d d   C o l u m n < / s t r i n g > < / k e y > < v a l u e > < i n t > 1 1 3 < / i n t > < / v a l u e > < / i t e m > < / C o l u m n W i d t h s > < C o l u m n D i s p l a y I n d e x > < i t e m > < k e y > < s t r i n g > R e d n i B r o j U c e s t a l o s t i P o d a t k a < / s t r i n g > < / k e y > < v a l u e > < i n t > 0 < / i n t > < / v a l u e > < / i t e m > < i t e m > < k e y > < s t r i n g > I D U c e s t a l o s t i P o d a t k a < / s t r i n g > < / k e y > < v a l u e > < i n t > 1 < / i n t > < / v a l u e > < / i t e m > < i t e m > < k e y > < s t r i n g > U c e s t a l o s t P o d a t k a < / s t r i n g > < / k e y > < v a l u e > < i n t > 2 < / i n t > < / v a l u e > < / i t e m > < i t e m > < k e y > < s t r i n g > A d d   C o l u m n < / s t r i n g > < / k e y > < v a l u e > < i n t > 3 < / i n t > < / v a l u e > < / i t e m > < / C o l u m n D i s p l a y I n d e x > < C o l u m n F r o z e n   / > < C o l u m n H i d d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G e m i n i   x m l n s = " h t t p : / / g e m i n i / p i v o t c u s t o m i z a t i o n / T a b l e O r d e r " > < C u s t o m C o n t e n t > < ! [ C D A T A [ 3 5 1 d 1 d 8 5 - 2 1 c e - 4 a 4 9 - 9 5 1 d - a 5 d 6 f f 5 5 f 7 e c , e 0 c 5 e f e 4 - 3 0 3 8 - 4 d 3 9 - a 8 c 4 - 6 4 5 c b 8 9 5 5 f 2 5 ] ] > < / C u s t o m C o n t e n t > < / G e m i n i > 
</file>

<file path=customXml/item3.xml>��< ? x m l   v e r s i o n = " 1 . 0 "   e n c o d i n g = " U T F - 1 6 " ? > < G e m i n i   x m l n s = " h t t p : / / g e m i n i / w o r k b o o k c u s t o m i z a t i o n / S a n d b o x N o n E m p t y " > < C u s t o m C o n t e n t > < ! [ C D A T A [ 1 ] ] > < / C u s t o m C o n t e n t > < / G e m i n i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owerPivot Gallery Document" ma:contentTypeID="0x01010095E45217B88345418947D2378995B6B0006D7E2E07821D184E8C96A2586D5DC7C6" ma:contentTypeVersion="10" ma:contentTypeDescription="Document in a PowerPivot Gallery" ma:contentTypeScope="" ma:versionID="8af40857525472809784d5aa39dd5a3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  / > < / L i n k e d T a b l e s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a c 6 6 b 2 8 1 - a 6 2 3 - 4 3 b 0 - 8 c e 8 - 1 e 2 9 8 5 8 9 1 6 3 6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 D r u at v a < / S l i c e r S h e e t N a m e > < S A H o s t H a s h > 1 3 5 4 3 5 5 8 7 < / S A H o s t H a s h > < G e m i n i F i e l d L i s t V i s i b l e > T r u e < / G e m i n i F i e l d L i s t V i s i b l e > < / S e t t i n g s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8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> < I D > 7 C B E 3 8 A D 2 E D A 4 9 F 8 B A 3 2 < / I D > < N a m e > M i c r o s o f t _ S Q L S e r v e r _ A n a l y s i s S e r v i c e s < / N a m e > < L a n g u a g e > 1 0 5 0 < / L a n g u a g e > < D a t a S o u r c e I m p e r s o n a t i o n I n f o > < I m p e r s o n a t i o n M o d e > D e f a u l t < / I m p e r s o n a t i o n M o d e > < / D a t a S o u r c e I m p e r s o n a t i o n I n f o > < D i m e n s i o n s > < D i m e n s i o n > < I D > 3 5 1 d 1 d 8 5 - 2 1 c e - 4 a 4 9 - 9 5 1 d - a 5 d 6 f f 5 5 f 7 e c < / I D > < N a m e > D r u at v a < / N a m e > < A n n o t a t i o n s > < A n n o t a t i o n > < N a m e > T a b l e W i d g e t S e r i a l i z a t i o n < / N a m e > < / A n n o t a t i o n > < A n n o t a t i o n > < N a m e > Q u e r y E d i t o r S e r i a l i z a t i o n < / N a m e > < V a l u e > & l t ; ? x m l   v e r s i o n = " 1 . 0 "   e n c o d i n g = " U T F - 1 6 " ? & g t ; & l t ; G e m i n i   x m l n s = " Q u e r y E d i t o r S e r i a l i z a t i o n " & g t ; & l t ; A n n o t a t i o n C o n t e n t & g t ; & l t ; ! [ C D A T A [ & l t ; R S Q u e r y C o m m a n d T e x t & g t ; S E L E C T  
     d D r u s t v a . N a z i v D r u s t v a  
     , d D r u s t v a . I D D r u s t v o  
     , d D r u s t v a . C l a n s t v o H U O  
 F R O M  
     d D r u s t v a  
 W H E R E  
     d D r u s t v a . I D   L I K E   N ' H R % ' & l t ; / R S Q u e r y C o m m a n d T e x t & g t ; & l t ; R S Q u e r y C o m m a n d T y p e & g t ; T e x t & l t ; / R S Q u e r y C o m m a n d T y p e & g t ; & l t ; R S Q u e r y D e s i g n S t a t e & g t ; & l t ; D e s i g n e r S t a t e & g t ; & l t ; U s e G e n e r i c D e s i g n e r & g t ; f a l s e & l t ; / U s e G e n e r i c D e s i g n e r & g t ; & l t ; I n t e r n a l D e s i g n e r S t a t e & g t ; & l t ; Q u e r y D e f i n i t i o n   x m l n s = " h t t p : / / s c h e m a s . m i c r o s o f t . c o m / R e p o r t i n g S e r v i c e s / Q u e r y D e f i n i t i o n / R e l a t i o n a l " & g t ; & l t ; S e l e c t e d C o l u m n s & g t ; & l t ; C o l u m n E x p r e s s i o n   C o l u m n O w n e r = " d D r u s t v a "   C o l u m n N a m e = " N a z i v D r u s t v a "   / & g t ; & l t ; C o l u m n E x p r e s s i o n   C o l u m n O w n e r = " d D r u s t v a "   C o l u m n N a m e = " I D D r u s t v o "   / & g t ; & l t ; C o l u m n E x p r e s s i o n   C o l u m n O w n e r = " d D r u s t v a "   C o l u m n N a m e = " C l a n s t v o H U O "   / & g t ; & l t ; / S e l e c t e d C o l u m n s & g t ; & l t ; F i l t e r s & g t ; & l t ; F i l t e r   O p e r a t o r = " L I K E " & g t ; & l t ; C o l u m n E x p r e s s i o n   C o l u m n O w n e r = " d D r u s t v a "   C o l u m n N a m e = " I D "   / & g t ; & l t ; F i l t e r V a l u e & g t ; H R % & l t ; / F i l t e r V a l u e & g t ; & l t ; / F i l t e r & g t ; & l t ; / F i l t e r s & g t ; & l t ; / Q u e r y D e f i n i t i o n & g t ; & l t ; / I n t e r n a l D e s i g n e r S t a t e & g t ; & l t ; / D e s i g n e r S t a t e & g t ; & l t ; / R S Q u e r y D e s i g n S t a t e & g t ; ] ] & g t ; & l t ; / A n n o t a t i o n C o n t e n t & g t ; & l t ; / G e m i n i & g t ; < / V a l u e > < / A n n o t a t i o n > < A n n o t a t i o n > < N a m e > I s Q u e r y E d i t o r U s e d < / N a m e > < V a l u e > T r u e < / V a l u e > < / A n n o t a t i o n > < / A n n o t a t i o n s > < S o u r c e   x s i : t y p e = " D a t a S o u r c e V i e w B i n d i n g " > < D a t a S o u r c e V i e w I D > S a n d b o x < / D a t a S o u r c e V i e w I D > < / S o u r c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 1 0 5 0 < / L a n g u a g e > < U n k n o w n M e m b e r N a m e > U n k n o w n < / U n k n o w n M e m b e r N a m e > < A t t r i b u t e s > < A t t r i b u t e > < I D > R o w N u m b e r < / I D > < N a m e > R o w N u m b e r < / N a m e > < T y p e   v a l u e n s = " d d l 2 0 0 _ 2 0 0 " > R o w N u m b e r < / T y p e > < U s a g e > K e y < / U s a g e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N a m e C o l u m n > < N u l l P r o c e s s i n g > Z e r o O r B l a n k < / N u l l P r o c e s s i n g > < D a t a T y p e > W C h a r < / D a t a T y p e > < D a t a S i z e > 4 < / D a t a S i z e > < S o u r c e   x s i : t y p e = " d d l 2 0 0 _ 2 0 0 : R o w N u m b e r B i n d i n g "   / > < / N a m e C o l u m n > < A t t r i b u t e R e l a t i o n s h i p s > < A t t r i b u t e R e l a t i o n s h i p > < A t t r i b u t e I D > N a z i v D r u s t v a < / A t t r i b u t e I D > < O v e r r i d e B e h a v i o r > N o n e < / O v e r r i d e B e h a v i o r > < N a m e > N a z i v D r u s t v a < / N a m e > < / A t t r i b u t e R e l a t i o n s h i p > < A t t r i b u t e R e l a t i o n s h i p > < A t t r i b u t e I D > I D D r u s t v o < / A t t r i b u t e I D > < O v e r r i d e B e h a v i o r > N o n e < / O v e r r i d e B e h a v i o r > < N a m e > I D D r u s t v o < / N a m e > < / A t t r i b u t e R e l a t i o n s h i p > < A t t r i b u t e R e l a t i o n s h i p > < A t t r i b u t e I D > C l a n s t v o H U O < / A t t r i b u t e I D > < O v e r r i d e B e h a v i o r > N o n e < / O v e r r i d e B e h a v i o r > < N a m e > C l a n s t v o H U O 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A t t r i b u t e > < I D > N a z i v D r u s t v a < / I D > < N a m e > N a z i v D r u s t v a < / N a m e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 _ x 0 0 3 3 _ 5 1 d 1 d 8 5 - 2 1 c e - 4 a 4 9 - 9 5 1 d - a 5 d 6 f f 5 5 f 7 e c < / T a b l e I D > < C o l u m n I D > N a z i v D r u s t v a < / C o l u m n I D > < / S o u r c e > < / K e y C o l u m n > < / K e y C o l u m n s > < N a m e C o l u m n > < N u l l P r o c e s s i n g > Z e r o O r B l a n k 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 _ x 0 0 3 3 _ 5 1 d 1 d 8 5 - 2 1 c e - 4 a 4 9 - 9 5 1 d - a 5 d 6 f f 5 5 f 7 e c < / T a b l e I D > < C o l u m n I D > N a z i v D r u s t v a < / C o l u m n I D > < / S o u r c e > < / N a m e C o l u m n > < O r d e r B y > K e y < / O r d e r B y > < / A t t r i b u t e > < A t t r i b u t e > < I D > I D D r u s t v o < / I D > < N a m e > I D D r u s t v o 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 _ x 0 0 3 3 _ 5 1 d 1 d 8 5 - 2 1 c e - 4 a 4 9 - 9 5 1 d - a 5 d 6 f f 5 5 f 7 e c < / T a b l e I D > < C o l u m n I D > I D D r u s t v o 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 _ x 0 0 3 3 _ 5 1 d 1 d 8 5 - 2 1 c e - 4 a 4 9 - 9 5 1 d - a 5 d 6 f f 5 5 f 7 e c < / T a b l e I D > < C o l u m n I D > I D D r u s t v o < / C o l u m n I D > < / S o u r c e > < / N a m e C o l u m n > < O r d e r B y > K e y < / O r d e r B y > < / A t t r i b u t e > < A t t r i b u t e > < I D > C l a n s t v o H U O < / I D > < N a m e > C l a n s t v o H U O < / N a m e > < K e y C o l u m n s > < K e y C o l u m n > < N u l l P r o c e s s i n g > P r e s e r v e < / N u l l P r o c e s s i n g > < D a t a T y p e > B o o l e a n < / D a t a T y p e > < D a t a S i z e > - 1 < / D a t a S i z e > < I n v a l i d X m l C h a r a c t e r s > R e m o v e < / I n v a l i d X m l C h a r a c t e r s > < S o u r c e   x s i : t y p e = " C o l u m n B i n d i n g " > < T a b l e I D > _ x 0 0 3 3 _ 5 1 d 1 d 8 5 - 2 1 c e - 4 a 4 9 - 9 5 1 d - a 5 d 6 f f 5 5 f 7 e c < / T a b l e I D > < C o l u m n I D > C l a n s t v o H U O 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 _ x 0 0 3 3 _ 5 1 d 1 d 8 5 - 2 1 c e - 4 a 4 9 - 9 5 1 d - a 5 d 6 f f 5 5 f 7 e c < / T a b l e I D > < C o l u m n I D > C l a n s t v o H U O < / C o l u m n I D > < / S o u r c e > < / N a m e C o l u m n > < O r d e r B y > K e y < / O r d e r B y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D i m e n s i o n > < I D > e 0 c 5 e f e 4 - 3 0 3 8 - 4 d 3 9 - a 8 c 4 - 6 4 5 c b 8 9 5 5 f 2 5 < / I D > < N a m e > U c e s t a l o s t _ p o d a t a k a < / N a m e > < A n n o t a t i o n s > < A n n o t a t i o n > < N a m e > I s Q u e r y E d i t o r U s e d < / N a m e > < V a l u e > T r u e < / V a l u e > < / A n n o t a t i o n > < A n n o t a t i o n > < N a m e > Q u e r y E d i t o r S e r i a l i z a t i o n < / N a m e > < V a l u e > & l t ; ? x m l   v e r s i o n = " 1 . 0 "   e n c o d i n g = " U T F - 1 6 " ? & g t ; & l t ; G e m i n i   x m l n s = " Q u e r y E d i t o r S e r i a l i z a t i o n " & g t ; & l t ; A n n o t a t i o n C o n t e n t & g t ; & l t ; ! [ C D A T A [ & l t ; R S Q u e r y C o m m a n d T e x t & g t ; S E L E C T  
     s U c e s t a l o s t P o d a t a k a . R e d n i B r o j U c e s t a l o s t i P o d a t k a  
     , s U c e s t a l o s t P o d a t a k a . I D U c e s t a l o s t i P o d a t k a  
     , s U c e s t a l o s t P o d a t a k a . U c e s t a l o s t P o d a t k a  
 F R O M  
     s U c e s t a l o s t P o d a t a k a  
 W H E R E  
     s U c e s t a l o s t P o d a t a k a . U c e s t a l o s t P o d a t k a   =   N ' G O D ' & l t ; / R S Q u e r y C o m m a n d T e x t & g t ; & l t ; R S Q u e r y C o m m a n d T y p e & g t ; T e x t & l t ; / R S Q u e r y C o m m a n d T y p e & g t ; & l t ; R S Q u e r y D e s i g n S t a t e & g t ; & l t ; D e s i g n e r S t a t e & g t ; & l t ; U s e G e n e r i c D e s i g n e r & g t ; f a l s e & l t ; / U s e G e n e r i c D e s i g n e r & g t ; & l t ; I n t e r n a l D e s i g n e r S t a t e & g t ; & l t ; Q u e r y D e f i n i t i o n   x m l n s = " h t t p : / / s c h e m a s . m i c r o s o f t . c o m / R e p o r t i n g S e r v i c e s / Q u e r y D e f i n i t i o n / R e l a t i o n a l " & g t ; & l t ; S e l e c t e d C o l u m n s & g t ; & l t ; C o l u m n E x p r e s s i o n   C o l u m n O w n e r = " s U c e s t a l o s t P o d a t a k a "   C o l u m n N a m e = " R e d n i B r o j U c e s t a l o s t i P o d a t k a "   / & g t ; & l t ; C o l u m n E x p r e s s i o n   C o l u m n O w n e r = " s U c e s t a l o s t P o d a t a k a "   C o l u m n N a m e = " I D U c e s t a l o s t i P o d a t k a "   / & g t ; & l t ; C o l u m n E x p r e s s i o n   C o l u m n O w n e r = " s U c e s t a l o s t P o d a t a k a "   C o l u m n N a m e = " U c e s t a l o s t P o d a t k a "   / & g t ; & l t ; / S e l e c t e d C o l u m n s & g t ; & l t ; F i l t e r s & g t ; & l t ; F i l t e r   O p e r a t o r = " = " & g t ; & l t ; C o l u m n E x p r e s s i o n   C o l u m n O w n e r = " s U c e s t a l o s t P o d a t a k a "   C o l u m n N a m e = " U c e s t a l o s t P o d a t k a "   / & g t ; & l t ; F i l t e r V a l u e & g t ; G O D & l t ; / F i l t e r V a l u e & g t ; & l t ; / F i l t e r & g t ; & l t ; / F i l t e r s & g t ; & l t ; / Q u e r y D e f i n i t i o n & g t ; & l t ; / I n t e r n a l D e s i g n e r S t a t e & g t ; & l t ; / D e s i g n e r S t a t e & g t ; & l t ; / R S Q u e r y D e s i g n S t a t e & g t ; ] ] & g t ; & l t ; / A n n o t a t i o n C o n t e n t & g t ; & l t ; / G e m i n i & g t ; < / V a l u e > < / A n n o t a t i o n > < A n n o t a t i o n > < N a m e > T a b l e W i d g e t S e r i a l i z a t i o n < / N a m e > < / A n n o t a t i o n > < / A n n o t a t i o n s > < S o u r c e   x s i : t y p e = " D a t a S o u r c e V i e w B i n d i n g " > < D a t a S o u r c e V i e w I D > S a n d b o x < / D a t a S o u r c e V i e w I D > < / S o u r c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 1 0 5 0 < / L a n g u a g e > < U n k n o w n M e m b e r N a m e > U n k n o w n < / U n k n o w n M e m b e r N a m e > < A t t r i b u t e s > < A t t r i b u t e > < I D > R o w N u m b e r < / I D > < N a m e > R o w N u m b e r < / N a m e > < T y p e   v a l u e n s = " d d l 2 0 0 _ 2 0 0 " > R o w N u m b e r < / T y p e > < U s a g e > K e y < / U s a g e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N a m e C o l u m n > < N u l l P r o c e s s i n g > Z e r o O r B l a n k < / N u l l P r o c e s s i n g > < D a t a T y p e > W C h a r < / D a t a T y p e > < D a t a S i z e > 4 < / D a t a S i z e > < S o u r c e   x s i : t y p e = " d d l 2 0 0 _ 2 0 0 : R o w N u m b e r B i n d i n g "   / > < / N a m e C o l u m n > < A t t r i b u t e R e l a t i o n s h i p s > < A t t r i b u t e R e l a t i o n s h i p > < A t t r i b u t e I D > R e d n i B r o j U c e s t a l o s t i P o d a t k a < / A t t r i b u t e I D > < O v e r r i d e B e h a v i o r > N o n e < / O v e r r i d e B e h a v i o r > < N a m e > R e d n i B r o j U c e s t a l o s t i P o d a t k a < / N a m e > < / A t t r i b u t e R e l a t i o n s h i p > < A t t r i b u t e R e l a t i o n s h i p > < A t t r i b u t e I D > I D U c e s t a l o s t i P o d a t k a < / A t t r i b u t e I D > < O v e r r i d e B e h a v i o r > N o n e < / O v e r r i d e B e h a v i o r > < N a m e > I D U c e s t a l o s t i P o d a t k a < / N a m e > < / A t t r i b u t e R e l a t i o n s h i p > < A t t r i b u t e R e l a t i o n s h i p > < A t t r i b u t e I D > U c e s t a l o s t P o d a t k a < / A t t r i b u t e I D > < O v e r r i d e B e h a v i o r > N o n e < / O v e r r i d e B e h a v i o r > < N a m e > U c e s t a l o s t P o d a t k a 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A t t r i b u t e > < I D > R e d n i B r o j U c e s t a l o s t i P o d a t k a < / I D > < N a m e > R e d n i B r o j U c e s t a l o s t i P o d a t k a 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 e 0 c 5 e f e 4 - 3 0 3 8 - 4 d 3 9 - a 8 c 4 - 6 4 5 c b 8 9 5 5 f 2 5 < / T a b l e I D > < C o l u m n I D > R e d n i B r o j U c e s t a l o s t i P o d a t k a 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 e 0 c 5 e f e 4 - 3 0 3 8 - 4 d 3 9 - a 8 c 4 - 6 4 5 c b 8 9 5 5 f 2 5 < / T a b l e I D > < C o l u m n I D > R e d n i B r o j U c e s t a l o s t i P o d a t k a < / C o l u m n I D > < / S o u r c e > < / N a m e C o l u m n > < O r d e r B y > K e y < / O r d e r B y > < / A t t r i b u t e > < A t t r i b u t e > < I D > I D U c e s t a l o s t i P o d a t k a < / I D > < N a m e > I D U c e s t a l o s t i P o d a t k a 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 e 0 c 5 e f e 4 - 3 0 3 8 - 4 d 3 9 - a 8 c 4 - 6 4 5 c b 8 9 5 5 f 2 5 < / T a b l e I D > < C o l u m n I D > I D U c e s t a l o s t i P o d a t k a 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 e 0 c 5 e f e 4 - 3 0 3 8 - 4 d 3 9 - a 8 c 4 - 6 4 5 c b 8 9 5 5 f 2 5 < / T a b l e I D > < C o l u m n I D > I D U c e s t a l o s t i P o d a t k a < / C o l u m n I D > < / S o u r c e > < / N a m e C o l u m n > < O r d e r B y > K e y < / O r d e r B y > < / A t t r i b u t e > < A t t r i b u t e > < I D > U c e s t a l o s t P o d a t k a < / I D > < N a m e > U c e s t a l o s t P o d a t k a < / N a m e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 e 0 c 5 e f e 4 - 3 0 3 8 - 4 d 3 9 - a 8 c 4 - 6 4 5 c b 8 9 5 5 f 2 5 < / T a b l e I D > < C o l u m n I D > U c e s t a l o s t P o d a t k a < / C o l u m n I D > < / S o u r c e > < / K e y C o l u m n > < / K e y C o l u m n s > < N a m e C o l u m n > < N u l l P r o c e s s i n g > Z e r o O r B l a n k 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 e 0 c 5 e f e 4 - 3 0 3 8 - 4 d 3 9 - a 8 c 4 - 6 4 5 c b 8 9 5 5 f 2 5 < / T a b l e I D > < C o l u m n I D > U c e s t a l o s t P o d a t k a < / C o l u m n I D > < / S o u r c e > < / N a m e C o l u m n > < O r d e r B y > K e y < / O r d e r B y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/ D i m e n s i o n s > < C u b e s > < C u b e > < I D > S a n d b o x < / I D > < N a m e > S a n d b o x < / N a m e > < L a n g u a g e > 1 0 5 0 < / L a n g u a g e > < D i m e n s i o n s > < D i m e n s i o n > < I D > 3 5 1 d 1 d 8 5 - 2 1 c e - 4 a 4 9 - 9 5 1 d - a 5 d 6 f f 5 5 f 7 e c < / I D > < N a m e > D r u at v a < / N a m e > < D i m e n s i o n I D > 3 5 1 d 1 d 8 5 - 2 1 c e - 4 a 4 9 - 9 5 1 d - a 5 d 6 f f 5 5 f 7 e c < / D i m e n s i o n I D > < A t t r i b u t e s > < A t t r i b u t e > < A t t r i b u t e I D > R o w N u m b e r < / A t t r i b u t e I D > < A t t r i b u t e H i e r a r c h y V i s i b l e > f a l s e < / A t t r i b u t e H i e r a r c h y V i s i b l e > < / A t t r i b u t e > < A t t r i b u t e > < A t t r i b u t e I D > N a z i v D r u s t v a < / A t t r i b u t e I D > < / A t t r i b u t e > < A t t r i b u t e > < A t t r i b u t e I D > I D D r u s t v o < / A t t r i b u t e I D > < / A t t r i b u t e > < A t t r i b u t e > < A t t r i b u t e I D > C l a n s t v o H U O < / A t t r i b u t e I D > < / A t t r i b u t e > < / A t t r i b u t e s > < / D i m e n s i o n > < D i m e n s i o n > < I D > e 0 c 5 e f e 4 - 3 0 3 8 - 4 d 3 9 - a 8 c 4 - 6 4 5 c b 8 9 5 5 f 2 5 < / I D > < N a m e > U c e s t a l o s t _ p o d a t a k a < / N a m e > < D i m e n s i o n I D > e 0 c 5 e f e 4 - 3 0 3 8 - 4 d 3 9 - a 8 c 4 - 6 4 5 c b 8 9 5 5 f 2 5 < / D i m e n s i o n I D > < A t t r i b u t e s > < A t t r i b u t e > < A t t r i b u t e I D > R o w N u m b e r < / A t t r i b u t e I D > < A t t r i b u t e H i e r a r c h y V i s i b l e > f a l s e < / A t t r i b u t e H i e r a r c h y V i s i b l e > < / A t t r i b u t e > < A t t r i b u t e > < A t t r i b u t e I D > R e d n i B r o j U c e s t a l o s t i P o d a t k a < / A t t r i b u t e I D > < / A t t r i b u t e > < A t t r i b u t e > < A t t r i b u t e I D > I D U c e s t a l o s t i P o d a t k a < / A t t r i b u t e I D > < / A t t r i b u t e > < A t t r i b u t e > < A t t r i b u t e I D > U c e s t a l o s t P o d a t k a < / A t t r i b u t e I D > < / A t t r i b u t e > < / A t t r i b u t e s > < / D i m e n s i o n > < / D i m e n s i o n s > < M e a s u r e G r o u p s > < M e a s u r e G r o u p > < I D > 3 5 1 d 1 d 8 5 - 2 1 c e - 4 a 4 9 - 9 5 1 d - a 5 d 6 f f 5 5 f 7 e c < / I D > < N a m e > D r u at v a < / N a m e > < M e a s u r e s > < M e a s u r e > < I D > 3 5 1 d 1 d 8 5 - 2 1 c e - 4 a 4 9 - 9 5 1 d - a 5 d 6 f f 5 5 f 7 e c < / I D > < N a m e > _ C o u n t   D r u at v a 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 _ x 0 0 3 3 _ 5 1 d 1 d 8 5 - 2 1 c e - 4 a 4 9 - 9 5 1 d - a 5 d 6 f f 5 5 f 7 e c < / T a b l e I D > < / S o u r c e > < / S o u r c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 3 5 1 d 1 d 8 5 - 2 1 c e - 4 a 4 9 - 9 5 1 d - a 5 d 6 f f 5 5 f 7 e c < / C u b e D i m e n s i o n I D > < A t t r i b u t e s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 Q u e r y < / T a b l e I D > < C o l u m n I D > R o w N u m b e r < / C o l u m n I D > < / S o u r c e > < / K e y C o l u m n > < / K e y C o l u m n s > < T y p e > G r a n u l a r i t y < / T y p e > < / A t t r i b u t e > < A t t r i b u t e > < A t t r i b u t e I D > N a z i v D r u s t v a 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 _ x 0 0 3 3 _ 5 1 d 1 d 8 5 - 2 1 c e - 4 a 4 9 - 9 5 1 d - a 5 d 6 f f 5 5 f 7 e c < / T a b l e I D > < C o l u m n I D > N a z i v D r u s t v a < / C o l u m n I D > < / S o u r c e > < / K e y C o l u m n > < / K e y C o l u m n s > < / A t t r i b u t e > < A t t r i b u t e > < A t t r i b u t e I D > I D D r u s t v o 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 _ x 0 0 3 3 _ 5 1 d 1 d 8 5 - 2 1 c e - 4 a 4 9 - 9 5 1 d - a 5 d 6 f f 5 5 f 7 e c < / T a b l e I D > < C o l u m n I D > I D D r u s t v o < / C o l u m n I D > < / S o u r c e > < / K e y C o l u m n > < / K e y C o l u m n s > < / A t t r i b u t e > < A t t r i b u t e > < A t t r i b u t e I D > C l a n s t v o H U O < / A t t r i b u t e I D > < K e y C o l u m n s > < K e y C o l u m n > < N u l l P r o c e s s i n g > P r e s e r v e < / N u l l P r o c e s s i n g > < D a t a T y p e > B o o l e a n < / D a t a T y p e > < D a t a S i z e > - 1 < / D a t a S i z e > < I n v a l i d X m l C h a r a c t e r s > R e m o v e < / I n v a l i d X m l C h a r a c t e r s > < S o u r c e   x s i : t y p e = " C o l u m n B i n d i n g " > < T a b l e I D > _ x 0 0 3 3 _ 5 1 d 1 d 8 5 - 2 1 c e - 4 a 4 9 - 9 5 1 d - a 5 d 6 f f 5 5 f 7 e c < / T a b l e I D > < C o l u m n I D > C l a n s t v o H U O < / C o l u m n I D > < / S o u r c e > < / K e y C o l u m n > < / K e y C o l u m n s > < / A t t r i b u t e > < / A t t r i b u t e s > < d d l 2 0 0 _ 2 0 0 : S h a r e D i m e n s i o n S t o r a g e > S h a r e d < / d d l 2 0 0 _ 2 0 0 : S h a r e D i m e n s i o n S t o r a g e > < / D i m e n s i o n > < / D i m e n s i o n s > < P a r t i t i o n s > < P a r t i t i o n > < I D > 3 5 1 d 1 d 8 5 - 2 1 c e - 4 a 4 9 - 9 5 1 d - a 5 d 6 f f 5 5 f 7 e c < / I D > < N a m e > _ C o u n t   D r u at v a < / N a m e > < S o u r c e   x s i : t y p e = " Q u e r y B i n d i n g " > < D a t a S o u r c e I D > 4 0 5 d a 1 e b - 3 e 6 e - 4 7 a 6 - a 6 1 c - 9 e 3 d b e d 1 1 9 5 9 < / D a t a S o u r c e I D > < Q u e r y D e f i n i t i o n > S E L E C T  
     d D r u s t v a . N a z i v D r u s t v a  
     , d D r u s t v a . I D D r u s t v o  
     , d D r u s t v a . C l a n s t v o H U O  
 F R O M  
     d D r u s t v a  
 W H E R E  
     d D r u s t v a . I D   L I K E   N ' H R % ' < / Q u e r y D e f i n i t i o n > < / S o u r c e > < S t o r a g e M o d e   v a l u e n s = " d d l 2 0 0 _ 2 0 0 " > I n M e m o r y < / S t o r a g e M o d e > < P r o c e s s i n g M o d e > R e g u l a r < / P r o c e s s i n g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 e 0 c 5 e f e 4 - 3 0 3 8 - 4 d 3 9 - a 8 c 4 - 6 4 5 c b 8 9 5 5 f 2 5 < / I D > < N a m e > U c e s t a l o s t _ p o d a t a k a < / N a m e > < M e a s u r e s > < M e a s u r e > < I D > e 0 c 5 e f e 4 - 3 0 3 8 - 4 d 3 9 - a 8 c 4 - 6 4 5 c b 8 9 5 5 f 2 5 < / I D > < N a m e > _ C o u n t   U c e s t a l o s t _ p o d a t a k a 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 e 0 c 5 e f e 4 - 3 0 3 8 - 4 d 3 9 - a 8 c 4 - 6 4 5 c b 8 9 5 5 f 2 5 < / T a b l e I D > < / S o u r c e > < / S o u r c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 e 0 c 5 e f e 4 - 3 0 3 8 - 4 d 3 9 - a 8 c 4 - 6 4 5 c b 8 9 5 5 f 2 5 < / C u b e D i m e n s i o n I D > < A t t r i b u t e s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 Q u e r y _ x 0 0 2 0 _ 1 < / T a b l e I D > < C o l u m n I D > R o w N u m b e r < / C o l u m n I D > < / S o u r c e > < / K e y C o l u m n > < / K e y C o l u m n s > < T y p e > G r a n u l a r i t y < / T y p e > < / A t t r i b u t e > < A t t r i b u t e > < A t t r i b u t e I D > R e d n i B r o j U c e s t a l o s t i P o d a t k a 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 e 0 c 5 e f e 4 - 3 0 3 8 - 4 d 3 9 - a 8 c 4 - 6 4 5 c b 8 9 5 5 f 2 5 < / T a b l e I D > < C o l u m n I D > R e d n i B r o j U c e s t a l o s t i P o d a t k a < / C o l u m n I D > < / S o u r c e > < / K e y C o l u m n > < / K e y C o l u m n s > < / A t t r i b u t e > < A t t r i b u t e > < A t t r i b u t e I D > I D U c e s t a l o s t i P o d a t k a 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 e 0 c 5 e f e 4 - 3 0 3 8 - 4 d 3 9 - a 8 c 4 - 6 4 5 c b 8 9 5 5 f 2 5 < / T a b l e I D > < C o l u m n I D > I D U c e s t a l o s t i P o d a t k a < / C o l u m n I D > < / S o u r c e > < / K e y C o l u m n > < / K e y C o l u m n s > < / A t t r i b u t e > < A t t r i b u t e > < A t t r i b u t e I D > U c e s t a l o s t P o d a t k a 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 e 0 c 5 e f e 4 - 3 0 3 8 - 4 d 3 9 - a 8 c 4 - 6 4 5 c b 8 9 5 5 f 2 5 < / T a b l e I D > < C o l u m n I D > U c e s t a l o s t P o d a t k a < / C o l u m n I D > < / S o u r c e > < / K e y C o l u m n > < / K e y C o l u m n s > < / A t t r i b u t e > < / A t t r i b u t e s > < d d l 2 0 0 _ 2 0 0 : S h a r e D i m e n s i o n S t o r a g e > S h a r e d < / d d l 2 0 0 _ 2 0 0 : S h a r e D i m e n s i o n S t o r a g e > < / D i m e n s i o n > < / D i m e n s i o n s > < P a r t i t i o n s > < P a r t i t i o n > < I D > e 0 c 5 e f e 4 - 3 0 3 8 - 4 d 3 9 - a 8 c 4 - 6 4 5 c b 8 9 5 5 f 2 5 < / I D > < N a m e > _ C o u n t   U c e s t a l o s t _ p o d a t a k a < / N a m e > < S o u r c e   x s i : t y p e = " Q u e r y B i n d i n g " > < D a t a S o u r c e I D > 2 5 a f 4 d 4 4 - 1 7 b 4 - 4 f e a - 9 8 b 2 - b 3 7 3 5 6 2 e 8 e 8 7 < / D a t a S o u r c e I D > < Q u e r y D e f i n i t i o n > S E L E C T  
     s U c e s t a l o s t P o d a t a k a . R e d n i B r o j U c e s t a l o s t i P o d a t k a  
     , s U c e s t a l o s t P o d a t a k a . I D U c e s t a l o s t i P o d a t k a  
     , s U c e s t a l o s t P o d a t a k a . U c e s t a l o s t P o d a t k a  
 F R O M  
     s U c e s t a l o s t P o d a t a k a  
 W H E R E  
     s U c e s t a l o s t P o d a t a k a . U c e s t a l o s t P o d a t k a   =   N ' G O D ' < / Q u e r y D e f i n i t i o n > < / S o u r c e > < S t o r a g e M o d e   v a l u e n s = " d d l 2 0 0 _ 2 0 0 " > I n M e m o r y < / S t o r a g e M o d e > < P r o c e s s i n g M o d e > R e g u l a r < / P r o c e s s i n g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/ M e a s u r e G r o u p s > < S o u r c e > < D a t a S o u r c e V i e w I D > S a n d b o x < / D a t a S o u r c e V i e w I D > < / S o u r c e > < M d x S c r i p t s > < M d x S c r i p t > < I D > M d x S c r i p t < / I D > < N a m e > M d x S c r i p t < / N a m e > < C o m m a n d s > < C o m m a n d > < T e x t > C A L C U L A T E ;    
 C R E A T E   M E M B E R   C U R R E N T C U B E . M e a s u r e s . [ c 7 5 9 a 8 4 b - 8 4 f d - 4 c 6 7 - b 8 6 c - 5 8 4 8 a d 3 8 6 4 d 1 ]   A S   1 ,   V i s i b l e = 0 ;    
 A L T E R   C U B E   C U R R E N T C U B E   U P D A T E   D I M E N S I O N   M e a s u r e s ,   D e f a u l t _ M e m b e r   =   [ c 7 5 9 a 8 4 b - 8 4 f d - 4 c 6 7 - b 8 6 c - 5 8 4 8 a d 3 8 6 4 d 1 ] ;   < / T e x t > < / C o m m a n d > < / C o m m a n d s > < / M d x S c r i p t > < / M d x S c r i p t s > < S t o r a g e M o d e   v a l u e n s = " d d l 2 0 0 _ 2 0 0 " > I n M e m o r y < / S t o r a g e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C u b e > < / C u b e s > < D a t a S o u r c e s > < D a t a S o u r c e   x s i : t y p e = " R e l a t i o n a l D a t a S o u r c e " > < I D > 4 0 5 d a 1 e b - 3 e 6 e - 4 7 a 6 - a 6 1 c - 9 e 3 d b e d 1 1 9 5 9 < / I D > < N a m e > S q l S e r v e r   k r k   H U O _ D W H < / N a m e > < A n n o t a t i o n s > < A n n o t a t i o n > < N a m e > C o n n e c t i o n E d i t U I S o u r c e < / N a m e > < V a l u e > S q l S e r v e r < / V a l u e > < / A n n o t a t i o n > < A n n o t a t i o n > < N a m e > C o n n e c t i o n E d i t U I S o u r c e I s D a l l a s < / N a m e > < V a l u e > F a l s e < / V a l u e > < / A n n o t a t i o n > < / A n n o t a t i o n s > < C o n n e c t i o n S t r i n g > P r o v i d e r = S Q L N C L I 1 0 ; D a t a   S o u r c e = k r k ; I n i t i a l   C a t a l o g = H U O _ D W H ; I n t e g r a t e d   S e c u r i t y = S S P I ; P e r s i s t   S e c u r i t y   I n f o = f a l s e < / C o n n e c t i o n S t r i n g > < I m p e r s o n a t i o n I n f o > < I m p e r s o n a t i o n M o d e > I m p e r s o n a t e C u r r e n t U s e r < / I m p e r s o n a t i o n M o d e > < / I m p e r s o n a t i o n I n f o > < T i m e o u t > P T 0 S < / T i m e o u t > < / D a t a S o u r c e > < D a t a S o u r c e   x s i : t y p e = " R e l a t i o n a l D a t a S o u r c e " > < I D > 2 5 a f 4 d 4 4 - 1 7 b 4 - 4 f e a - 9 8 b 2 - b 3 7 3 5 6 2 e 8 e 8 7 < / I D > < N a m e > S q l S e r v e r   k r k   H U O _ D W H   2 < / N a m e > < A n n o t a t i o n s > < A n n o t a t i o n > < N a m e > C o n n e c t i o n E d i t U I S o u r c e < / N a m e > < V a l u e > S q l S e r v e r < / V a l u e > < / A n n o t a t i o n > < A n n o t a t i o n > < N a m e > C o n n e c t i o n E d i t U I S o u r c e I s D a l l a s < / N a m e > < V a l u e > F a l s e < / V a l u e > < / A n n o t a t i o n > < / A n n o t a t i o n s > < C o n n e c t i o n S t r i n g > P r o v i d e r = S Q L N C L I 1 0 ; D a t a   S o u r c e = k r k ; I n i t i a l   C a t a l o g = H U O _ D W H ; I n t e g r a t e d   S e c u r i t y = S S P I ; P e r s i s t   S e c u r i t y   I n f o = f a l s e < / C o n n e c t i o n S t r i n g > < I m p e r s o n a t i o n I n f o > < I m p e r s o n a t i o n M o d e > I m p e r s o n a t e C u r r e n t U s e r < / I m p e r s o n a t i o n M o d e > < / I m p e r s o n a t i o n I n f o > < T i m e o u t > P T 0 S < / T i m e o u t > < / D a t a S o u r c e > < / D a t a S o u r c e s > < D a t a S o u r c e V i e w s > < D a t a S o u r c e V i e w > < I D > S a n d b o x < / I D > < N a m e > S a n d b o x < / N a m e > < D a t a S o u r c e I D > 4 0 5 d a 1 e b - 3 e 6 e - 4 7 a 6 - a 6 1 c - 9 e 3 d b e d 1 1 9 5 9 < / D a t a S o u r c e I D > < S c h e m a > < x s : s c h e m a   i d = " N e w D a t a S e t "   x m l n s = " "   x m l n s : x s = " h t t p : / / w w w . w 3 . o r g / 2 0 0 1 / X M L S c h e m a "   x m l n s : m s d a t a = " u r n : s c h e m a s - m i c r o s o f t - c o m : x m l - m s d a t a "   x m l n s : m s p r o p = " u r n : s c h e m a s - m i c r o s o f t - c o m : x m l - m s p r o p " > < x s : e l e m e n t   n a m e = " N e w D a t a S e t "   m s d a t a : I s D a t a S e t = " t r u e "   m s d a t a : L o c a l e = " h r - H R " > < x s : c o m p l e x T y p e > < x s : c h o i c e   m i n O c c u r s = " 0 "   m a x O c c u r s = " u n b o u n d e d " > < x s : e l e m e n t   n a m e = " _ x 0 0 3 3 _ 5 1 d 1 d 8 5 - 2 1 c e - 4 a 4 9 - 9 5 1 d - a 5 d 6 f f 5 5 f 7 e c "   m s d a t a : L o c a l e = " "   m s p r o p : F r i e n d l y N a m e = " D r u at v a "   m s p r o p : Q u e r y D e f i n i t i o n = " S E L E C T & # x D ; & # x A ;     d D r u s t v a . N a z i v D r u s t v a & # x D ; & # x A ;     , d D r u s t v a . I D D r u s t v o & # x D ; & # x A ;     , d D r u s t v a . C l a n s t v o H U O & # x D ; & # x A ; F R O M & # x D ; & # x A ;     d D r u s t v a & # x D ; & # x A ; W H E R E & # x D ; & # x A ;     d D r u s t v a . I D   L I K E   N ' H R % ' "   m s p r o p : I s L o g i c a l = " T r u e "   m s p r o p : D b T a b l e N a m e = " Q u e r y "   m s p r o p : D e s c r i p t i o n = " Q u e r y "   m s p r o p : T a b l e T y p e = " V i e w " > < x s : c o m p l e x T y p e > < x s : s e q u e n c e > < x s : e l e m e n t   n a m e = " N a z i v D r u s t v a "   m s p r o p : F r i e n d l y N a m e = " N a z i v D r u s t v a "   m s p r o p : D b C o l u m n N a m e = " N a z i v D r u s t v a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I D D r u s t v o "   m s p r o p : F r i e n d l y N a m e = " I D D r u s t v o "   m s p r o p : D b C o l u m n N a m e = " I D D r u s t v o "   t y p e = " x s : i n t "   m i n O c c u r s = " 0 "   / > < x s : e l e m e n t   n a m e = " C l a n s t v o H U O "   m s p r o p : F r i e n d l y N a m e = " C l a n s t v o H U O "   m s p r o p : D b C o l u m n N a m e = " C l a n s t v o H U O "   t y p e = " x s : b o o l e a n "   m i n O c c u r s = " 0 "   / > < / x s : s e q u e n c e > < / x s : c o m p l e x T y p e > < / x s : e l e m e n t > < x s : e l e m e n t   n a m e = " e 0 c 5 e f e 4 - 3 0 3 8 - 4 d 3 9 - a 8 c 4 - 6 4 5 c b 8 9 5 5 f 2 5 "   m s d a t a : L o c a l e = " "   m s p r o p : F r i e n d l y N a m e = " U c e s t a l o s t _ p o d a t a k a "   m s p r o p : Q u e r y D e f i n i t i o n = " S E L E C T & # x D ; & # x A ;     s U c e s t a l o s t P o d a t a k a . R e d n i B r o j U c e s t a l o s t i P o d a t k a & # x D ; & # x A ;     , s U c e s t a l o s t P o d a t a k a . I D U c e s t a l o s t i P o d a t k a & # x D ; & # x A ;     , s U c e s t a l o s t P o d a t a k a . U c e s t a l o s t P o d a t k a & # x D ; & # x A ; F R O M & # x D ; & # x A ;     s U c e s t a l o s t P o d a t a k a & # x D ; & # x A ; W H E R E & # x D ; & # x A ;     s U c e s t a l o s t P o d a t a k a . U c e s t a l o s t P o d a t k a   =   N ' G O D ' "   m s p r o p : I s L o g i c a l = " T r u e "   m s p r o p : D b T a b l e N a m e = " Q u e r y   1 "   m s p r o p : T a b l e T y p e = " V i e w "   m s p r o p : D e s c r i p t i o n = " Q u e r y   1 "   m s p r o p : D a t a S o u r c e I D = " 2 5 a f 4 d 4 4 - 1 7 b 4 - 4 f e a - 9 8 b 2 - b 3 7 3 5 6 2 e 8 e 8 7 " > < x s : c o m p l e x T y p e > < x s : s e q u e n c e > < x s : e l e m e n t   n a m e = " R e d n i B r o j U c e s t a l o s t i P o d a t k a "   m s p r o p : F r i e n d l y N a m e = " R e d n i B r o j U c e s t a l o s t i P o d a t k a "   m s p r o p : D b C o l u m n N a m e = " R e d n i B r o j U c e s t a l o s t i P o d a t k a "   t y p e = " x s : i n t "   m i n O c c u r s = " 0 "   / > < x s : e l e m e n t   n a m e = " I D U c e s t a l o s t i P o d a t k a "   m s p r o p : F r i e n d l y N a m e = " I D U c e s t a l o s t i P o d a t k a "   m s p r o p : D b C o l u m n N a m e = " I D U c e s t a l o s t i P o d a t k a "   t y p e = " x s : i n t "   m i n O c c u r s = " 0 "   / > < x s : e l e m e n t   n a m e = " U c e s t a l o s t P o d a t k a "   m s p r o p : F r i e n d l y N a m e = " U c e s t a l o s t P o d a t k a "   m s p r o p : D b C o l u m n N a m e = " U c e s t a l o s t P o d a t k a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/ x s : s e q u e n c e > < / x s : c o m p l e x T y p e > < / x s : e l e m e n t > < / x s : c h o i c e > < / x s : c o m p l e x T y p e > < / x s : e l e m e n t > < / x s : s c h e m a > < d i f f g r : d i f f g r a m   x m l n s : m s d a t a = " u r n : s c h e m a s - m i c r o s o f t - c o m : x m l - m s d a t a "   x m l n s : d i f f g r = " u r n : s c h e m a s - m i c r o s o f t - c o m : x m l - d i f f g r a m - v 1 "   / > < / S c h e m a > < / D a t a S o u r c e V i e w > < / D a t a S o u r c e V i e w s > < d d l 2 0 0 _ 2 0 0 : S t o r a g e E n g i n e U s e d > I n M e m o r y < / d d l 2 0 0 _ 2 0 0 : S t o r a g e E n g i n e U s e d > < / D a t a b a s e > < / O b j e c t D e f i n i t i o n > < / C r e a t e > ] ] > < / C u s t o m C o n t e n t > < / G e m i n i > 
</file>

<file path=customXml/item9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3B0FB7-741A-4A17-8F55-22B98474EA73}">
  <ds:schemaRefs>
    <ds:schemaRef ds:uri="http://gemini/pivotcustomization/LinkedTableUpdateMode"/>
  </ds:schemaRefs>
</ds:datastoreItem>
</file>

<file path=customXml/itemProps10.xml><?xml version="1.0" encoding="utf-8"?>
<ds:datastoreItem xmlns:ds="http://schemas.openxmlformats.org/officeDocument/2006/customXml" ds:itemID="{B3B3704B-7A30-4EBF-BA42-55C0EA02ED90}">
  <ds:schemaRefs>
    <ds:schemaRef ds:uri="http://gemini/pivotcustomization/TableCountInSandbox"/>
  </ds:schemaRefs>
</ds:datastoreItem>
</file>

<file path=customXml/itemProps11.xml><?xml version="1.0" encoding="utf-8"?>
<ds:datastoreItem xmlns:ds="http://schemas.openxmlformats.org/officeDocument/2006/customXml" ds:itemID="{EDAABD18-118D-4BDA-AD49-CE15365634C3}">
  <ds:schemaRefs>
    <ds:schemaRef ds:uri="http://gemini/workbookcustomization/RelationshipAutoDetectionEnabled"/>
  </ds:schemaRefs>
</ds:datastoreItem>
</file>

<file path=customXml/itemProps12.xml><?xml version="1.0" encoding="utf-8"?>
<ds:datastoreItem xmlns:ds="http://schemas.openxmlformats.org/officeDocument/2006/customXml" ds:itemID="{12C84073-EF9A-40B4-9E4A-22A1BC327D92}">
  <ds:schemaRefs>
    <ds:schemaRef ds:uri="http://gemini/pivotcustomization/cad2a54c-3512-4a3a-8ee3-9907ce96b906"/>
  </ds:schemaRefs>
</ds:datastoreItem>
</file>

<file path=customXml/itemProps13.xml><?xml version="1.0" encoding="utf-8"?>
<ds:datastoreItem xmlns:ds="http://schemas.openxmlformats.org/officeDocument/2006/customXml" ds:itemID="{AAE97597-96BF-4D2B-B700-3AC0033C3EE0}">
  <ds:schemaRefs>
    <ds:schemaRef ds:uri="http://gemini/pivotcustomization/TableXML_351d1d85-21ce-4a49-951d-a5d6ff55f7ec"/>
  </ds:schemaRefs>
</ds:datastoreItem>
</file>

<file path=customXml/itemProps14.xml><?xml version="1.0" encoding="utf-8"?>
<ds:datastoreItem xmlns:ds="http://schemas.openxmlformats.org/officeDocument/2006/customXml" ds:itemID="{C2E914F6-FF4C-4893-9D14-60532B05A83C}">
  <ds:schemaRefs>
    <ds:schemaRef ds:uri="http://gemini/pivotcustomization/ClientWindowXML"/>
  </ds:schemaRefs>
</ds:datastoreItem>
</file>

<file path=customXml/itemProps15.xml><?xml version="1.0" encoding="utf-8"?>
<ds:datastoreItem xmlns:ds="http://schemas.openxmlformats.org/officeDocument/2006/customXml" ds:itemID="{46739B27-99FE-4ADE-B1E6-3FFC52B89BD0}">
  <ds:schemaRefs>
    <ds:schemaRef ds:uri="http://gemini/pivotcustomization/TableXML_e0c5efe4-3038-4d39-a8c4-645cb8955f25"/>
  </ds:schemaRefs>
</ds:datastoreItem>
</file>

<file path=customXml/itemProps16.xml><?xml version="1.0" encoding="utf-8"?>
<ds:datastoreItem xmlns:ds="http://schemas.openxmlformats.org/officeDocument/2006/customXml" ds:itemID="{A67EBF0E-87D8-443A-B884-D0382E1BB058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CD8BD42-DCA6-4116-BF87-188EBF22347B}">
  <ds:schemaRefs>
    <ds:schemaRef ds:uri="http://gemini/pivotcustomization/TableOrder"/>
  </ds:schemaRefs>
</ds:datastoreItem>
</file>

<file path=customXml/itemProps3.xml><?xml version="1.0" encoding="utf-8"?>
<ds:datastoreItem xmlns:ds="http://schemas.openxmlformats.org/officeDocument/2006/customXml" ds:itemID="{95A8892F-3F1A-4A8D-B380-99AC3466095F}">
  <ds:schemaRefs>
    <ds:schemaRef ds:uri="http://gemini/workbookcustomization/SandboxNonEmpty"/>
  </ds:schemaRefs>
</ds:datastoreItem>
</file>

<file path=customXml/itemProps4.xml><?xml version="1.0" encoding="utf-8"?>
<ds:datastoreItem xmlns:ds="http://schemas.openxmlformats.org/officeDocument/2006/customXml" ds:itemID="{C75D6010-9294-48DA-87A6-D5A5F3C7FF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5.xml><?xml version="1.0" encoding="utf-8"?>
<ds:datastoreItem xmlns:ds="http://schemas.openxmlformats.org/officeDocument/2006/customXml" ds:itemID="{46A73E76-40E7-4660-89E2-3335E39D7A42}">
  <ds:schemaRefs>
    <ds:schemaRef ds:uri="http://gemini/workbookcustomization/LinkedTables"/>
  </ds:schemaRefs>
</ds:datastoreItem>
</file>

<file path=customXml/itemProps6.xml><?xml version="1.0" encoding="utf-8"?>
<ds:datastoreItem xmlns:ds="http://schemas.openxmlformats.org/officeDocument/2006/customXml" ds:itemID="{8B75C02B-03E5-471B-A96A-CD215D67F5FA}">
  <ds:schemaRefs>
    <ds:schemaRef ds:uri="http://gemini/pivotcustomization/ac66b281-a623-43b0-8ce8-1e2985891636"/>
  </ds:schemaRefs>
</ds:datastoreItem>
</file>

<file path=customXml/itemProps7.xml><?xml version="1.0" encoding="utf-8"?>
<ds:datastoreItem xmlns:ds="http://schemas.openxmlformats.org/officeDocument/2006/customXml" ds:itemID="{F983FFC8-330E-4A7B-BC7D-D511D19E6429}">
  <ds:schemaRefs>
    <ds:schemaRef ds:uri="http://gemini/pivotcustomization/ManualCalcMode"/>
  </ds:schemaRefs>
</ds:datastoreItem>
</file>

<file path=customXml/itemProps8.xml><?xml version="1.0" encoding="utf-8"?>
<ds:datastoreItem xmlns:ds="http://schemas.openxmlformats.org/officeDocument/2006/customXml" ds:itemID="{617A4EA2-B2D7-4799-B1FD-6B8951537BE9}">
  <ds:schemaRefs>
    <ds:schemaRef ds:uri="http://gemini/workbookcustomization/MetadataRecoveryInformation"/>
  </ds:schemaRefs>
</ds:datastoreItem>
</file>

<file path=customXml/itemProps9.xml><?xml version="1.0" encoding="utf-8"?>
<ds:datastoreItem xmlns:ds="http://schemas.openxmlformats.org/officeDocument/2006/customXml" ds:itemID="{E1F87515-CA5A-4014-8A10-DD684A018A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17</vt:i4>
      </vt:variant>
    </vt:vector>
  </HeadingPairs>
  <TitlesOfParts>
    <vt:vector size="41" baseType="lpstr">
      <vt:lpstr>Naslovnica</vt:lpstr>
      <vt:lpstr>Društva-ž+n-ZBP</vt:lpstr>
      <vt:lpstr>Društva-BROJ OSIG.</vt:lpstr>
      <vt:lpstr>Skupni-premija-NO+ŽO-08-07</vt:lpstr>
      <vt:lpstr>Skupni-br.osig.-NO+ŽO-07-08</vt:lpstr>
      <vt:lpstr>Skupni-br.šteta.-07-08</vt:lpstr>
      <vt:lpstr>Skupni-likv.štete-kn-08-07</vt:lpstr>
      <vt:lpstr>Skupni-premija-obvezna</vt:lpstr>
      <vt:lpstr>Skupni-štete-obvezna</vt:lpstr>
      <vt:lpstr>Skupni-premija-nezgoda i zdr.</vt:lpstr>
      <vt:lpstr>Skupni-štete-nezgoda i zdr.</vt:lpstr>
      <vt:lpstr>Skupni-premije-vrste-kasko</vt:lpstr>
      <vt:lpstr>Skupni-štete-vrste-kasko</vt:lpstr>
      <vt:lpstr>Skupni-premija-imovina</vt:lpstr>
      <vt:lpstr>Skupni-štete-imovina</vt:lpstr>
      <vt:lpstr>Skupni-premija-odgovornost</vt:lpstr>
      <vt:lpstr>Skupni-štete-odgovornost</vt:lpstr>
      <vt:lpstr>Skupni-premija-ostala odgov.</vt:lpstr>
      <vt:lpstr>Skupni-štete-ostala odgov</vt:lpstr>
      <vt:lpstr>Skupni-premija-ostalo</vt:lpstr>
      <vt:lpstr>Skupni-štete-ostalo</vt:lpstr>
      <vt:lpstr>Skupni-premija-život</vt:lpstr>
      <vt:lpstr>Skupni-štete-život</vt:lpstr>
      <vt:lpstr>HUOS</vt:lpstr>
      <vt:lpstr>'Društva-BROJ OSIG.'!Print_Area</vt:lpstr>
      <vt:lpstr>'Društva-ž+n-ZBP'!Print_Area</vt:lpstr>
      <vt:lpstr>'Skupni-br.osig.-NO+ŽO-07-08'!Print_Area</vt:lpstr>
      <vt:lpstr>'Skupni-br.šteta.-07-08'!Print_Area</vt:lpstr>
      <vt:lpstr>'Skupni-likv.štete-kn-08-07'!Print_Area</vt:lpstr>
      <vt:lpstr>'Skupni-premija-imovina'!Print_Area</vt:lpstr>
      <vt:lpstr>'Skupni-premija-nezgoda i zdr.'!Print_Area</vt:lpstr>
      <vt:lpstr>'Skupni-premija-NO+ŽO-08-07'!Print_Area</vt:lpstr>
      <vt:lpstr>'Skupni-premija-obvezna'!Print_Area</vt:lpstr>
      <vt:lpstr>'Skupni-premija-život'!Print_Area</vt:lpstr>
      <vt:lpstr>'Skupni-premije-vrste-kasko'!Print_Area</vt:lpstr>
      <vt:lpstr>'Skupni-štete-imovina'!Print_Area</vt:lpstr>
      <vt:lpstr>'Skupni-štete-nezgoda i zdr.'!Print_Area</vt:lpstr>
      <vt:lpstr>'Skupni-štete-obvezna'!Print_Area</vt:lpstr>
      <vt:lpstr>'Skupni-štete-vrste-kasko'!Print_Area</vt:lpstr>
      <vt:lpstr>'Skupni-premija-život'!Print_Titles</vt:lpstr>
      <vt:lpstr>'Skupni-štete-život'!Print_Titles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Matovina</dc:creator>
  <cp:lastModifiedBy>Mihaela Premor Andrijanić</cp:lastModifiedBy>
  <cp:lastPrinted>2014-02-04T12:11:38Z</cp:lastPrinted>
  <dcterms:created xsi:type="dcterms:W3CDTF">2012-05-29T11:01:00Z</dcterms:created>
  <dcterms:modified xsi:type="dcterms:W3CDTF">2014-08-26T06:08:39Z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0x01010095E45217B88345418947D2378995B6B0006D7E2E07821D184E8C96A2586D5DC7C6</vt:lpwstr>
  </property>
</Properties>
</file>